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90" tabRatio="989" activeTab="0"/>
  </bookViews>
  <sheets>
    <sheet name="Пост. министерства" sheetId="1" r:id="rId1"/>
  </sheets>
  <definedNames>
    <definedName name="Excel_BuiltIn_Print_Area" localSheetId="0">'Пост. министерства'!$A$1:$AC$131</definedName>
    <definedName name="Excel_BuiltIn_Print_Titles" localSheetId="0">'Пост. министерства'!$A$5:$A$5</definedName>
    <definedName name="_xlnm.Print_Titles" localSheetId="0">'Пост. министерства'!$5:$5</definedName>
    <definedName name="_xlnm.Print_Area" localSheetId="0">'Пост. министерства'!$A$1:$AN$132</definedName>
  </definedNames>
  <calcPr fullCalcOnLoad="1"/>
</workbook>
</file>

<file path=xl/sharedStrings.xml><?xml version="1.0" encoding="utf-8"?>
<sst xmlns="http://schemas.openxmlformats.org/spreadsheetml/2006/main" count="610" uniqueCount="394">
  <si>
    <t>Сведения о тарифах ресурсоснабжающих организаций городского округа "Город Калуга", отпускающих коммунальные ресурсы для обеспечения населения коммунальными услугами, установленных  приказами министерства конкурентной политики Калужской области на 2019-2020 годы</t>
  </si>
  <si>
    <t>Номер п/п</t>
  </si>
  <si>
    <t>Наименование                       предприятия</t>
  </si>
  <si>
    <t>Единица измерения</t>
  </si>
  <si>
    <t xml:space="preserve">Тариф с 01.01.2012 по 30.06.2012                     </t>
  </si>
  <si>
    <t xml:space="preserve">Тариф с 01.07.2012 по 31.08.2012                     </t>
  </si>
  <si>
    <t xml:space="preserve">Тариф с 01.09.2012 по 31.12.2012                     </t>
  </si>
  <si>
    <t>Номер, дата постановле-     ния</t>
  </si>
  <si>
    <t>Тариф с 01.01.2013 по 30.06.2013</t>
  </si>
  <si>
    <t>Тариф с 01.07.2013 по 31.12.2013</t>
  </si>
  <si>
    <t>%  роста</t>
  </si>
  <si>
    <t>Тариф с 01.01.2014 по 30.06.2014</t>
  </si>
  <si>
    <t>Тариф с 01.07.2014 по 31.12.2014</t>
  </si>
  <si>
    <t>Тариф с 01.01.2015 по 30.06.2015</t>
  </si>
  <si>
    <t>Тариф с 01.07.2015 по 31.12.2015</t>
  </si>
  <si>
    <t>Номер, дата приказа</t>
  </si>
  <si>
    <t>Тариф с 01.01.2016 по 30.06.2016</t>
  </si>
  <si>
    <t>Тариф с 01.07.2016 по 31.12.2016</t>
  </si>
  <si>
    <t>Тариф с 01.01.2017 по 30.06.2017</t>
  </si>
  <si>
    <t>Тариф с 01.07.2017 по 31.12.2017</t>
  </si>
  <si>
    <t>Тариф с 01.01.2018 по 30.06.2018</t>
  </si>
  <si>
    <t>Тариф с 01.07.2018 по 31.12.2018</t>
  </si>
  <si>
    <t>Номер, дата приказа (основного)</t>
  </si>
  <si>
    <t>Тариф с 01.01.2019 по 30.06.2019</t>
  </si>
  <si>
    <t>Тариф с 01.07.2019 по 31.12.2019</t>
  </si>
  <si>
    <t>Индекс роста</t>
  </si>
  <si>
    <t>Номер, дата приказа на установление тарифа (основной документ)</t>
  </si>
  <si>
    <t>Тариф с 01.01.2020 по 30.06.2020</t>
  </si>
  <si>
    <t>Тариф с 01.07.2020 по 31.12.2020</t>
  </si>
  <si>
    <t xml:space="preserve">Номер, дата приказа на установление тарифа на 2020 год (внесение изменений в основной документ; эл./эн., газ — основной документ) </t>
  </si>
  <si>
    <t>I.</t>
  </si>
  <si>
    <t xml:space="preserve">Тепловая энергия </t>
  </si>
  <si>
    <t>1.</t>
  </si>
  <si>
    <t xml:space="preserve">АО "Калужский завод путевых машин и гидроприводов"            </t>
  </si>
  <si>
    <t>руб./Гкал   с НДС</t>
  </si>
  <si>
    <t>№ 371-эк от 22.11.2011</t>
  </si>
  <si>
    <t>№ 269-эк от 20.11.2012</t>
  </si>
  <si>
    <t>от 09.12. 2013    N 355-эк</t>
  </si>
  <si>
    <t>от 24.11.2014  № 12-рк</t>
  </si>
  <si>
    <t>от 23.11.2015 № 380-рк</t>
  </si>
  <si>
    <t>от 19.11.2018  № 165-рк</t>
  </si>
  <si>
    <t>от 05.11.2019  № 111-рк</t>
  </si>
  <si>
    <t>2.</t>
  </si>
  <si>
    <t>ООО "Аркада-Синтез"</t>
  </si>
  <si>
    <t>руб./Гкал</t>
  </si>
  <si>
    <t>№ 561-эк от 20.12.2011</t>
  </si>
  <si>
    <t xml:space="preserve">ООО "Калужское предприятие  "Сигнал" </t>
  </si>
  <si>
    <t>№ 429-эк от 01.12.2011</t>
  </si>
  <si>
    <t>№ 319-эк от 27.11.2012</t>
  </si>
  <si>
    <t>от 03.12. 2013  N 281-эк</t>
  </si>
  <si>
    <t>от 03.12.2014   № 57-рк</t>
  </si>
  <si>
    <t>от 09.11.2015 № 281-рк</t>
  </si>
  <si>
    <t>от 10.12.2018  № 331-рк</t>
  </si>
  <si>
    <t>от 11.11.2019  № 133-рк</t>
  </si>
  <si>
    <t>4.</t>
  </si>
  <si>
    <t>ОАО "Калужский мясокомбинат"</t>
  </si>
  <si>
    <t>руб./Гкал                (c НДС)</t>
  </si>
  <si>
    <t>№ 509-эк от 13.12.2011</t>
  </si>
  <si>
    <t>3.</t>
  </si>
  <si>
    <t>АО "Калужский научно-исследовательский институт телемеханических устройств"
АО "КНИИТМУ"</t>
  </si>
  <si>
    <t>№ 522-эк от 13.12.2011</t>
  </si>
  <si>
    <t>№ 274-эк от 20.11.2012</t>
  </si>
  <si>
    <t>от 03.12.2013  N 283-эк</t>
  </si>
  <si>
    <t>от 24.11.2014  № 13-рк</t>
  </si>
  <si>
    <t>от 16.11.2015 № 293-рк</t>
  </si>
  <si>
    <t>от 17.12.2018  № 401-рк</t>
  </si>
  <si>
    <t>от 02.12.2019  № 279-рк</t>
  </si>
  <si>
    <t>ООО "Аркаим"  (ранее РСО- Калужский кооперативный техникум)</t>
  </si>
  <si>
    <t>№ 385-эк от 22.11.2011</t>
  </si>
  <si>
    <t>№ 335-эк от 27.11.2012</t>
  </si>
  <si>
    <t>от 03.12.2013  N 266-эк</t>
  </si>
  <si>
    <t>от 26.11.2014  № 34-рк</t>
  </si>
  <si>
    <t>от 23.11.2015 № 384-рк</t>
  </si>
  <si>
    <t>от 10.12.2018  № 333-рк</t>
  </si>
  <si>
    <t>от 18.11.2019  № 195-рк</t>
  </si>
  <si>
    <t>5.</t>
  </si>
  <si>
    <t>ОАО "Калужский турбинный завод"</t>
  </si>
  <si>
    <t>с использованием тепловых сетей МУП «Калугатеплосеть»</t>
  </si>
  <si>
    <t>от 19.12.2018  № 548-рк</t>
  </si>
  <si>
    <t>от 16.12.2019  № 384-рк</t>
  </si>
  <si>
    <t>без использования тепловых сетей МУП «Калугатеплосеть»</t>
  </si>
  <si>
    <t>6.</t>
  </si>
  <si>
    <t>АО "Калужский электромеханический завод"</t>
  </si>
  <si>
    <t>На коллекторах источника тепловой энергии</t>
  </si>
  <si>
    <t>от 17.12.2018  № 407-рк</t>
  </si>
  <si>
    <t>от 09.12.2019  № 326-рк</t>
  </si>
  <si>
    <t>для потребителей</t>
  </si>
  <si>
    <t>№ 365-эк от 22.11.2011</t>
  </si>
  <si>
    <t>№ 275-эк от 20.11.2012</t>
  </si>
  <si>
    <t>от 03.12. 2013 N 299-эк</t>
  </si>
  <si>
    <t>от 11.12.2014 № 85-рк</t>
  </si>
  <si>
    <t>от 23.11.2015 № 359-рк</t>
  </si>
  <si>
    <t>7.</t>
  </si>
  <si>
    <t>ПАО "Калужский завод автомобильного электрооборудования"</t>
  </si>
  <si>
    <t>№ 391-эк от 22.11.2011</t>
  </si>
  <si>
    <t>№ 336-эк от 27.11.2012</t>
  </si>
  <si>
    <t>от 03.12.2013  N 304-эк</t>
  </si>
  <si>
    <t>от 26.11.2014  № 31-рк</t>
  </si>
  <si>
    <t>от 23.11.2015 № 385-рк</t>
  </si>
  <si>
    <t>от 26.11.2018  № 189-рк</t>
  </si>
  <si>
    <t>от 09.12.2019  № 328-рк</t>
  </si>
  <si>
    <t>8.</t>
  </si>
  <si>
    <t>АО"НПП Калужский приборостроительный завод"Тайфун" в том числе:</t>
  </si>
  <si>
    <t>Производство и передача по собственным сетям</t>
  </si>
  <si>
    <t>№ 334-эк от 27.11.2013</t>
  </si>
  <si>
    <t>от 13.12. 2013 N 361-эк</t>
  </si>
  <si>
    <t>от 19.12.2014  № 134-рк</t>
  </si>
  <si>
    <t>от 30.11.2015 № 471-рк</t>
  </si>
  <si>
    <t>от 17.12.2018  № 405-рк</t>
  </si>
  <si>
    <t>от 16.12.2019  № 374-рк</t>
  </si>
  <si>
    <t>Производство и передача по собственным сетям и с использованием тепловых сетей МУП "Калугатеплосеть"</t>
  </si>
  <si>
    <t>9.</t>
  </si>
  <si>
    <t>АО "Калужский завод «Ремпутьмаш»</t>
  </si>
  <si>
    <t>от 17.12.2018  № 396-рк</t>
  </si>
  <si>
    <t>от 16.12.2019  № 375-рк</t>
  </si>
  <si>
    <t>10.</t>
  </si>
  <si>
    <t>АО "Калужская обувная фабрика "КАЛИТА"</t>
  </si>
  <si>
    <t>№ 511-эк от 13.12.2011</t>
  </si>
  <si>
    <t>№ 340-эк от 27.11.2012</t>
  </si>
  <si>
    <t>от 03.12.2013  N 261-эк</t>
  </si>
  <si>
    <t>от 24.11.2014  № 11-рк</t>
  </si>
  <si>
    <t>от 16.11.2015 № 296-рк</t>
  </si>
  <si>
    <t>от 19.12.2018  № 528-рк</t>
  </si>
  <si>
    <t>от 02.12.2019  № 276-рк</t>
  </si>
  <si>
    <t>11.</t>
  </si>
  <si>
    <t>АО "Калужский завод телеграфной аппаратуры"</t>
  </si>
  <si>
    <t>№ 387-эк от 22.11.2011</t>
  </si>
  <si>
    <t>№ 385-эк от 04.12.12</t>
  </si>
  <si>
    <t>от 03.12.2013 N 302-эк</t>
  </si>
  <si>
    <t>от 03.12.2014 № 52-рк          (в ред.от 26.12.2014      № 189-рк)</t>
  </si>
  <si>
    <t>от 16.11.2015 № 308-рк</t>
  </si>
  <si>
    <t>от 26.11.2018  № 185-рк</t>
  </si>
  <si>
    <t>от 16.12.2019  № 383-рк</t>
  </si>
  <si>
    <t>12.</t>
  </si>
  <si>
    <t>ПАО "КВАДРА- Генерирующая компания" (производственное подразделение "Калужская ТЭЦ" филиала ПАО "Квадра"-"Центральная генерация") в том числе:</t>
  </si>
  <si>
    <t>По собственной системе теплоснабжения с использованием сетей МУП «Калугатеплосеть»</t>
  </si>
  <si>
    <t>от 16.12.2014 № 111-рк</t>
  </si>
  <si>
    <t>от 30.11.2015 № 468-рк</t>
  </si>
  <si>
    <t>от 19.12.2018  № 553-рк</t>
  </si>
  <si>
    <t>от 16.12.2019  № 386-рк</t>
  </si>
  <si>
    <t>По собственной системе теплоснабжения без использования сетей МУП «Калугатеплосеть»</t>
  </si>
  <si>
    <t>13.</t>
  </si>
  <si>
    <t>ОАО "Российские железные дороги" ( Московская дирекция по тепловодоснабжению центральной дирекции по тепловодоснабжению-- филиал ОАО "РЖД")</t>
  </si>
  <si>
    <t>По системе теплоснабжения на территории МО «Город Калуга», кроме поселка Железнодорожный</t>
  </si>
  <si>
    <t>№ 438-эк от 01.12.2011</t>
  </si>
  <si>
    <t>№ 384-эк от 04.12.12</t>
  </si>
  <si>
    <t>от 03.12.2013 N 285-эк</t>
  </si>
  <si>
    <t>от 03.12.2014   № 54-рк</t>
  </si>
  <si>
    <t>от 27.11.2015 № 430-рк</t>
  </si>
  <si>
    <t>от 03.12.2018  № 255-рк</t>
  </si>
  <si>
    <t>от 11.11.2019  № 128-рк</t>
  </si>
  <si>
    <t xml:space="preserve">По системе теплоснабжения поселка Железнодорожный МО «Город Калуга»   </t>
  </si>
  <si>
    <t>от 03.12. 2013  N 285-эк</t>
  </si>
  <si>
    <t>14.</t>
  </si>
  <si>
    <t>АО "Калугатехремонт"</t>
  </si>
  <si>
    <t>№ 425-эк от 01.12.2011</t>
  </si>
  <si>
    <t>№ 380-эк от 04.12.12</t>
  </si>
  <si>
    <t>от 03.12. 2013 N 264-эк</t>
  </si>
  <si>
    <t>от 03.12.2014   № 51-рк</t>
  </si>
  <si>
    <t>от 23.11.2015 № 381-рк</t>
  </si>
  <si>
    <t>от 26.11.2018  № 210-рк</t>
  </si>
  <si>
    <t>от 25.11.2019  № 208-рк</t>
  </si>
  <si>
    <t>15.</t>
  </si>
  <si>
    <t>МУП "Калугатеплосеть" в том числе:</t>
  </si>
  <si>
    <t>№ 529-эк от 13.12.2011</t>
  </si>
  <si>
    <t>По системам теплоснабжения от собственных источников тепловой энергии, расположенным на территории муниципального образования «Город Калуга» (кроме ул. Баррикад, 181 «а»; Вишневского, 1; Грабцевское шоссе, 115; Грабцевское шоссе, 22 «б»;  ул. Ипподромная, 37; Калуга Бор, 15 «а»; Кропоткина, 4 «а»; Ленина, 60 «а»; ОЛ «Белка»; ул. Салтыкова Щедрина, 80 «а»;  ул. Тарутинская, 171; ул. Широкая, 51 «б»; Кирпичный завод МПС 3 «в»</t>
  </si>
  <si>
    <t>№ 519-эк от 27.12.2013</t>
  </si>
  <si>
    <t>от 18.12. 2013 N 385-эк</t>
  </si>
  <si>
    <t>от 19.12.2014  № 143-рк</t>
  </si>
  <si>
    <t>от 30.11.2015 № 470-рк</t>
  </si>
  <si>
    <t>от 19.12.2018  № 526-рк</t>
  </si>
  <si>
    <t>от 18.12.2019  № 529-рк</t>
  </si>
  <si>
    <t>По системам теплоснабжения котельных, расположенных на территории муниципального образования «Город Калуга» по следующим адресам: ул. Баррикад, 181 «а»; Вишневского, 1; Грабцевское шоссе, 115; Грабцевское шоссе, 22 «б»; ул. Ипподромная, 37; Калуга Бор, 15 «а»; Кропоткина, 4 «а»; Ленина, 60 «а»; ОЛ «Белка»; ул. Салтыкова Щедрина, 80 «а»;  ул. Тарутинская, 171; ул. Широкая, 51 «б»; Кирпичный завод МПС 3 «в»</t>
  </si>
  <si>
    <r>
      <t xml:space="preserve">По системе  теплоснабжения от </t>
    </r>
    <r>
      <rPr>
        <b/>
        <i/>
        <sz val="12"/>
        <color indexed="8"/>
        <rFont val="Times New Roman"/>
        <family val="1"/>
      </rPr>
      <t>ПАО «Калужский завод автомобильного электрооборудования»</t>
    </r>
  </si>
  <si>
    <r>
      <t xml:space="preserve">По системе теплоснабжения  от </t>
    </r>
    <r>
      <rPr>
        <b/>
        <i/>
        <sz val="12"/>
        <color indexed="8"/>
        <rFont val="Times New Roman"/>
        <family val="1"/>
      </rPr>
      <t xml:space="preserve">АО "Калужский электромеханический завод" </t>
    </r>
  </si>
  <si>
    <r>
      <t xml:space="preserve">По системе теплоснабжения от </t>
    </r>
    <r>
      <rPr>
        <b/>
        <i/>
        <sz val="12"/>
        <color indexed="8"/>
        <rFont val="Times New Roman"/>
        <family val="1"/>
      </rPr>
      <t xml:space="preserve">АО "Калужский  завод телеграфной аппаратуры" </t>
    </r>
  </si>
  <si>
    <t>16.</t>
  </si>
  <si>
    <t>ООО "Дом"</t>
  </si>
  <si>
    <t>№ 468-эк от 18.12.2012</t>
  </si>
  <si>
    <t>от 09.12. 2013  N 349-эк</t>
  </si>
  <si>
    <t>от 26.11.2014  № 40-рк</t>
  </si>
  <si>
    <t>от 27.11.2015 № 436-рк</t>
  </si>
  <si>
    <t>от 26.11.2018  № 193-рк</t>
  </si>
  <si>
    <t>от 25.11.2019  № 209-рк</t>
  </si>
  <si>
    <t>17.</t>
  </si>
  <si>
    <t xml:space="preserve">ОАО  "Калужский завод транспортного машиностроения"
</t>
  </si>
  <si>
    <t xml:space="preserve"> от 20.11.2012 N 264-эк</t>
  </si>
  <si>
    <t>03.12. 2013 г. N 265-эк</t>
  </si>
  <si>
    <t>от 03.12.2014   № 53-рк</t>
  </si>
  <si>
    <t>от 02.11.2015 № 242-рк</t>
  </si>
  <si>
    <t>от 12.11.2018  № 121-рк</t>
  </si>
  <si>
    <t>от 05.11.2019  № 97-рк</t>
  </si>
  <si>
    <t>18.</t>
  </si>
  <si>
    <t xml:space="preserve">ПАО "Калужский двигатель" 
</t>
  </si>
  <si>
    <t xml:space="preserve">N 279-эк от 20.11.2012  </t>
  </si>
  <si>
    <t xml:space="preserve">от 03.12. 2013  N 260-эк
</t>
  </si>
  <si>
    <t>от 26.11.2014  № 41-рк</t>
  </si>
  <si>
    <t>от 02.11.2015 № 240-рк</t>
  </si>
  <si>
    <t>от 12.11.2018  № 123-рк</t>
  </si>
  <si>
    <t>от 05.11.2019  № 120-рк</t>
  </si>
  <si>
    <t>19.</t>
  </si>
  <si>
    <t>ПАО "Калужская сбытовая компания"</t>
  </si>
  <si>
    <t xml:space="preserve">от 30.10. 2013 г. N 148-эк
</t>
  </si>
  <si>
    <t xml:space="preserve">от 18.12.2013 N 422-эк
</t>
  </si>
  <si>
    <t>от 16.11.2015 № 288-рк</t>
  </si>
  <si>
    <t>от 17.12.2018  № 394-рк</t>
  </si>
  <si>
    <t>от 02.12.2019  № 272-рк</t>
  </si>
  <si>
    <t>20.</t>
  </si>
  <si>
    <t>ООО  "Тепло-Сервис"</t>
  </si>
  <si>
    <t>от 03.12.2014   № 60-рк</t>
  </si>
  <si>
    <t>от 27.11.2015 № 438-рк</t>
  </si>
  <si>
    <t>от 10.12.2018  № 336-рк</t>
  </si>
  <si>
    <t>от 25.11.2019  № 217-рк</t>
  </si>
  <si>
    <t>II.</t>
  </si>
  <si>
    <t xml:space="preserve">Горячая вода </t>
  </si>
  <si>
    <t>руб./куб. м              (c НДС)</t>
  </si>
  <si>
    <t>№ 502-эк от 09.12.2011</t>
  </si>
  <si>
    <t>АО "Калужский турбинный завод"</t>
  </si>
  <si>
    <t>№ 14-эк от 17.01.2012</t>
  </si>
  <si>
    <r>
      <t xml:space="preserve">c 01.02.2013  по 30.06.2013 </t>
    </r>
    <r>
      <rPr>
        <b/>
        <sz val="11"/>
        <rFont val="Times New Roman"/>
        <family val="1"/>
      </rPr>
      <t>70,20</t>
    </r>
  </si>
  <si>
    <t>№ 517-эк от 27.12.2012</t>
  </si>
  <si>
    <t>от 18.12. 2013 N 399-эк</t>
  </si>
  <si>
    <t>от 11.12.2014 № 100-рк</t>
  </si>
  <si>
    <t>с передачей по собственным сетям гвс</t>
  </si>
  <si>
    <t xml:space="preserve"> компонент на холодную воду</t>
  </si>
  <si>
    <t>руб./куб.м</t>
  </si>
  <si>
    <t>от 30.11.2015 № 497-рк</t>
  </si>
  <si>
    <t>от 19.12.2018 №555-рк</t>
  </si>
  <si>
    <t>от 16.12.2019  № 473-рк</t>
  </si>
  <si>
    <t xml:space="preserve"> компонент на тепловую энергию</t>
  </si>
  <si>
    <t>руб./Гкал.</t>
  </si>
  <si>
    <t>с передачей по сетям гвс МУП «Калугатеплосеть»</t>
  </si>
  <si>
    <t>ОАО "Калужский завод автомобильного электрооборудования"</t>
  </si>
  <si>
    <t>№ 498-эк от 09.12.2011</t>
  </si>
  <si>
    <r>
      <t xml:space="preserve">c 01.02.2013  по 30.06.2013   </t>
    </r>
    <r>
      <rPr>
        <b/>
        <sz val="11"/>
        <rFont val="Times New Roman"/>
        <family val="1"/>
      </rPr>
      <t>99,11</t>
    </r>
  </si>
  <si>
    <t>№ 396-эк от 11.12.2012</t>
  </si>
  <si>
    <t>от 18.12. 2013 N 410-эк</t>
  </si>
  <si>
    <t>от 17.12.2018 №501-рк</t>
  </si>
  <si>
    <t>Изменения от 16.12.2019  № 463-рк</t>
  </si>
  <si>
    <t>нет населения</t>
  </si>
  <si>
    <t>АО"НПП Калужский приборостроительный завод"Тайфун", в том числе:</t>
  </si>
  <si>
    <t>№ 159-эк от 19.11.2010 (до 31.08.2012), 136-эк от 31.07.2012 (с 01.09.2012)</t>
  </si>
  <si>
    <r>
      <t xml:space="preserve">c 01.02.2013  по 30.06.2013 </t>
    </r>
    <r>
      <rPr>
        <b/>
        <sz val="11"/>
        <rFont val="Times New Roman"/>
        <family val="1"/>
      </rPr>
      <t>103,45</t>
    </r>
  </si>
  <si>
    <t>№ 457-эк от 18.12.2012</t>
  </si>
  <si>
    <t xml:space="preserve">от 18.12. 2013  N 428-эк
</t>
  </si>
  <si>
    <t>от 19.12.2014  №135-рк</t>
  </si>
  <si>
    <t xml:space="preserve"> компонент на теплоноситель</t>
  </si>
  <si>
    <t>от 30.11.2015 № 486-рк,     № 471-рк</t>
  </si>
  <si>
    <t xml:space="preserve">от 17.12.2018  № 406-рк          </t>
  </si>
  <si>
    <t>от 16.12.2019  № 392-рк</t>
  </si>
  <si>
    <r>
      <t>Производство и передача по собственным сетям и</t>
    </r>
    <r>
      <rPr>
        <i/>
        <sz val="12"/>
        <color indexed="16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с использованием тепловых сетей МУП "Калугатеплосеть"</t>
    </r>
  </si>
  <si>
    <t xml:space="preserve">от 18.12.2013 N 428-эк
</t>
  </si>
  <si>
    <t>от 19.12.2014  № 135-рк</t>
  </si>
  <si>
    <t>от 30.11.2015 № 486-рк,    № 471-рк</t>
  </si>
  <si>
    <t xml:space="preserve">от 17.12.2018  № 406-рк         </t>
  </si>
  <si>
    <t>АО "Калужский завод "Ремпутьмаш"</t>
  </si>
  <si>
    <t>№ 451-эк от 01.12.2011</t>
  </si>
  <si>
    <t>№ 360-эк от 30.11.2012</t>
  </si>
  <si>
    <t xml:space="preserve">от 18.12. 2013 N 405-эк
</t>
  </si>
  <si>
    <t>от 30.11.2015 № 489-рк</t>
  </si>
  <si>
    <t>от 17.12.2018  № 489-рк</t>
  </si>
  <si>
    <t>от 16.12.2019  № 493-рк</t>
  </si>
  <si>
    <t>№ 496-эк от 09.12.2011</t>
  </si>
  <si>
    <r>
      <t xml:space="preserve">c 01.02.2013  по 30.06.2013   </t>
    </r>
    <r>
      <rPr>
        <b/>
        <sz val="11"/>
        <rFont val="Times New Roman"/>
        <family val="1"/>
      </rPr>
      <t xml:space="preserve"> 89,07</t>
    </r>
  </si>
  <si>
    <t>№ 408-эк от 11.12.2012</t>
  </si>
  <si>
    <t xml:space="preserve">от 18.12. 2013 N 407-эк
</t>
  </si>
  <si>
    <t>от 19.12.2018 №551-рк</t>
  </si>
  <si>
    <t>от 16.12.2019  № 459-рк</t>
  </si>
  <si>
    <r>
      <t>на территории ГО «Город Калуга» за исключением поселка</t>
    </r>
    <r>
      <rPr>
        <i/>
        <sz val="12"/>
        <rFont val="Times New Roman"/>
        <family val="1"/>
      </rPr>
      <t xml:space="preserve"> Железнодорожный</t>
    </r>
  </si>
  <si>
    <r>
      <t xml:space="preserve">c 01.02.2013  по 30.06.2013 </t>
    </r>
    <r>
      <rPr>
        <b/>
        <sz val="11"/>
        <rFont val="Times New Roman"/>
        <family val="1"/>
      </rPr>
      <t>105,93</t>
    </r>
  </si>
  <si>
    <t>№ 458-эк от 18.12.13</t>
  </si>
  <si>
    <t xml:space="preserve">от 20.12.2013 N 474-эк
</t>
  </si>
  <si>
    <t>от 19.12.2014  № 164-рк</t>
  </si>
  <si>
    <t>от 30.11.2015 № 493-рк</t>
  </si>
  <si>
    <t>От 17.12.2018  № 491-рк</t>
  </si>
  <si>
    <t>от 16.12.2019  № 497-рк</t>
  </si>
  <si>
    <t>на территории ГО «Город Калуга» (поселок Железнодорожный)</t>
  </si>
  <si>
    <r>
      <t xml:space="preserve">c 01.02.2013  по 30.06.2013 </t>
    </r>
    <r>
      <rPr>
        <b/>
        <sz val="11"/>
        <rFont val="Times New Roman"/>
        <family val="1"/>
      </rPr>
      <t>103,65</t>
    </r>
  </si>
  <si>
    <t>№ 458-эк от 18.12.12</t>
  </si>
  <si>
    <t xml:space="preserve">от 20.12. 2013 N 474-эк
</t>
  </si>
  <si>
    <t>МУП "Калугатеплосеть", в том числе:</t>
  </si>
  <si>
    <t>При приготовлении горячей воды с использованием собственных источников тепловой энергии кроме котельных, расположенных по следующим адресам: ул. Баррикад, 181 «а»; ул. Вишневского, 1; Грабцевское шоссе, 115; Грабцевское шоссе, 22 «б»; ул. Молодёжная, 58 (д. Лихун); ул. Ипподромная, 37; Калуга Бор, 15 «а»; ул. Кропоткина, 4 «а»; ул. Ленина, 60 «а»; ОЛ «Белка»; ул. Пролетарская, 111; ул. Салтыкова Щедрина, 80 «а»; ул. Советская, 3 «б» (ж/д ст. Тихонова пустынь); ул. Тарутинская, 171; ул. Широкая, 51 «б»; Кирпичный завод МПС, 3 «в» (д. Мстихино)</t>
  </si>
  <si>
    <t>№ 513-эк от 27.12.2012</t>
  </si>
  <si>
    <t xml:space="preserve">от 20.12. 2013 N 472-эк (в ред 17-эк)
</t>
  </si>
  <si>
    <t>от 19.12.2014  № 154-рк</t>
  </si>
  <si>
    <t>от 30.11.2015 № 488-рк</t>
  </si>
  <si>
    <t>от 19.12.2018 №552-рк</t>
  </si>
  <si>
    <t>от 18.12.2019  № 535-рк</t>
  </si>
  <si>
    <r>
      <t xml:space="preserve">Передача  по сетям КТС горячей воды </t>
    </r>
    <r>
      <rPr>
        <b/>
        <i/>
        <sz val="12"/>
        <color indexed="8"/>
        <rFont val="Times New Roman"/>
        <family val="1"/>
      </rPr>
      <t>ПАО</t>
    </r>
    <r>
      <rPr>
        <b/>
        <i/>
        <sz val="12"/>
        <color indexed="16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"Калужский завод автомобильного электрооборудования"</t>
    </r>
  </si>
  <si>
    <t xml:space="preserve">от 18.12. 2013 N 385-эк
</t>
  </si>
  <si>
    <r>
      <t>Покупная тепловая энергия от</t>
    </r>
    <r>
      <rPr>
        <i/>
        <sz val="12"/>
        <color indexed="16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АО "Калужский  завод телеграфной аппаратуры" </t>
    </r>
  </si>
  <si>
    <r>
      <t xml:space="preserve">Покупная тепловая энергия от </t>
    </r>
    <r>
      <rPr>
        <b/>
        <i/>
        <sz val="12"/>
        <color indexed="8"/>
        <rFont val="Times New Roman"/>
        <family val="1"/>
      </rPr>
      <t xml:space="preserve">АО "Калужский  электромеханический завод" </t>
    </r>
  </si>
  <si>
    <r>
      <t xml:space="preserve">c 01.02.2013 по 30.06.2013 </t>
    </r>
    <r>
      <rPr>
        <b/>
        <sz val="11"/>
        <rFont val="Times New Roman"/>
        <family val="1"/>
      </rPr>
      <t>108,20</t>
    </r>
  </si>
  <si>
    <t>№ 489-эк от 24.12.2012</t>
  </si>
  <si>
    <t xml:space="preserve">от 18.12.2013 N 408-эк
</t>
  </si>
  <si>
    <t>от 17.12.2018 №502-рк</t>
  </si>
  <si>
    <t>от 16.12.2019  № 399-рк</t>
  </si>
  <si>
    <t xml:space="preserve">от 30 ноября 2012 г. N 367-эк
</t>
  </si>
  <si>
    <t xml:space="preserve">от 18.12.2013 N 409-эк
</t>
  </si>
  <si>
    <t>от 16.12.2014 № 104-рк</t>
  </si>
  <si>
    <t>от 17.12.2018 №499-рк</t>
  </si>
  <si>
    <t>от 16.12.2019  № 461-рк</t>
  </si>
  <si>
    <t>от 17.12.2018 №517-рк</t>
  </si>
  <si>
    <t>от 16.12.2019  № 511-рк</t>
  </si>
  <si>
    <t xml:space="preserve">ОАО "Калужский двигатель" 
</t>
  </si>
  <si>
    <t>№531-эк  от 28.12.2012</t>
  </si>
  <si>
    <t xml:space="preserve">от 20.12. 2013 N 478-эк
</t>
  </si>
  <si>
    <t>с 09.02.2016 - по 30.06.2016</t>
  </si>
  <si>
    <t>от 25.01.2016 № 4-рк</t>
  </si>
  <si>
    <t>от 17.12.2018  № 500-рк</t>
  </si>
  <si>
    <t>Изменения от 16.12.2019  № 405-рк</t>
  </si>
  <si>
    <t>III.</t>
  </si>
  <si>
    <t>Холодная вода</t>
  </si>
  <si>
    <r>
      <t xml:space="preserve">ГП КО "Калугаоблводоканал" </t>
    </r>
    <r>
      <rPr>
        <sz val="12"/>
        <color indexed="8"/>
        <rFont val="Times New Roman"/>
        <family val="1"/>
      </rPr>
      <t xml:space="preserve"> </t>
    </r>
  </si>
  <si>
    <t>питьевая вода</t>
  </si>
  <si>
    <t>руб./куб. м  с НДС</t>
  </si>
  <si>
    <t>№ 373-эк от 30.11.2013</t>
  </si>
  <si>
    <t xml:space="preserve">от 13.12.2013    N 378-эк 
</t>
  </si>
  <si>
    <t>от 19.12.2014  № 171-рк</t>
  </si>
  <si>
    <t>от 30.11.2015 № 500-рк</t>
  </si>
  <si>
    <t>от 17.12.2018  № 510-рк</t>
  </si>
  <si>
    <t>от 16.12.2019  № 420-рк</t>
  </si>
  <si>
    <t>техническая вода</t>
  </si>
  <si>
    <r>
      <t xml:space="preserve">ООО «Калужский областной водоканал» </t>
    </r>
    <r>
      <rPr>
        <sz val="12"/>
        <color indexed="10"/>
        <rFont val="Times New Roman"/>
        <family val="1"/>
      </rPr>
      <t xml:space="preserve"> </t>
    </r>
  </si>
  <si>
    <t>питьевая вода (питьевое водоснабжение)</t>
  </si>
  <si>
    <t xml:space="preserve">руб./куб. м </t>
  </si>
  <si>
    <t>№ 401-эк от 25.11.2011</t>
  </si>
  <si>
    <t>№ 372-эк от 30.11.2012</t>
  </si>
  <si>
    <t>от 13.12.2013 № 380-эк</t>
  </si>
  <si>
    <t>от 27.11.2015 №463-рк</t>
  </si>
  <si>
    <t>от 17.12.2018  № 474-рк</t>
  </si>
  <si>
    <t>Изменения от 16.12.2019  № 442-рк</t>
  </si>
  <si>
    <t>от 19.12.2014  № 174-рк</t>
  </si>
  <si>
    <t>от 27.11.2015 №464-рк</t>
  </si>
  <si>
    <t>транспортировка воды</t>
  </si>
  <si>
    <t xml:space="preserve">ОАО "Российские железные дороги" (Московско-Смоленский территориальный участок Московской дирекции по тепловодоснабжению - структурного подразделения Центральной дирекции по тепловодоснабжению - филиала ОАО "РЖД") </t>
  </si>
  <si>
    <t xml:space="preserve">руб./куб.м с НДС        </t>
  </si>
  <si>
    <t>№ 159-эк от 09.09.2011</t>
  </si>
  <si>
    <t>№ 369-эк от 30.11.2012</t>
  </si>
  <si>
    <t>от 26.11.2013 № 218-эк</t>
  </si>
  <si>
    <t>от 19.12.2014  № 155-рк</t>
  </si>
  <si>
    <t>от 23.11.2015 № 425-рк</t>
  </si>
  <si>
    <t>от 26.11.2018 №223-рк</t>
  </si>
  <si>
    <t>от 18.11.2019  № 166-рк</t>
  </si>
  <si>
    <t>IV.</t>
  </si>
  <si>
    <t>Водоотведение</t>
  </si>
  <si>
    <r>
      <t xml:space="preserve">ГП КО "Калугаоблводоканал" </t>
    </r>
    <r>
      <rPr>
        <sz val="12"/>
        <color indexed="10"/>
        <rFont val="Times New Roman"/>
        <family val="1"/>
      </rPr>
      <t xml:space="preserve"> </t>
    </r>
  </si>
  <si>
    <t>№ 196-эк от 28.10.2011</t>
  </si>
  <si>
    <t>водоотведение</t>
  </si>
  <si>
    <t>руб./куб.м c НДС</t>
  </si>
  <si>
    <t>№ 373-эк от 30.11.2012</t>
  </si>
  <si>
    <t xml:space="preserve">от 13.12.2013   N 378-эк (в ред. 75-эк)
</t>
  </si>
  <si>
    <t xml:space="preserve">водоотведение </t>
  </si>
  <si>
    <t>от 19.12.2014  № 175-рк</t>
  </si>
  <si>
    <t>от 30.11.2015 № 501-рк</t>
  </si>
  <si>
    <t>от 17.12.2018  № 511-рк</t>
  </si>
  <si>
    <t>от 16.12.2019  № 421-рк</t>
  </si>
  <si>
    <t>от 19.12.2014  № 177-рк</t>
  </si>
  <si>
    <t>от 30.11.2015 № 502-рк</t>
  </si>
  <si>
    <t>от 17.12.2018  № 512-рк</t>
  </si>
  <si>
    <t>от 16.12.2019  № 422-рк</t>
  </si>
  <si>
    <t>от 19.12.2014  № 178-рк</t>
  </si>
  <si>
    <t>от 30.11.2015 № 504-рк</t>
  </si>
  <si>
    <t>от 17.12.2018  № 514-рк</t>
  </si>
  <si>
    <t>от 16.12.2019  № 418-рк</t>
  </si>
  <si>
    <t xml:space="preserve">ООО «Калужский областной водоканал»  </t>
  </si>
  <si>
    <t xml:space="preserve">руб./куб. м             </t>
  </si>
  <si>
    <t>от 27.11.2015 № 463-рк</t>
  </si>
  <si>
    <t xml:space="preserve">транспортировка сточных вод </t>
  </si>
  <si>
    <t>V.</t>
  </si>
  <si>
    <t xml:space="preserve">Электроснабжение </t>
  </si>
  <si>
    <t>Группа потребителей "Население"</t>
  </si>
  <si>
    <t>№ 448-эк от 01.12.2011 (в редакции от 05.06.2012 № 121-эк)</t>
  </si>
  <si>
    <t xml:space="preserve"> в домах, оборудованных стационарными газовыми плитами</t>
  </si>
  <si>
    <t>руб./кВт.ч  с НДС</t>
  </si>
  <si>
    <t xml:space="preserve"> от 04.12.2013 № 376-эк</t>
  </si>
  <si>
    <t>от 13.12.2013 №358-эк (в ред. 53-эк)</t>
  </si>
  <si>
    <t>от 11.12.2014  № 70-рк</t>
  </si>
  <si>
    <t>от 14.12.2015 № 525-рк,         от 27.12.2016  № 395-рк</t>
  </si>
  <si>
    <t>от 17.12.2018  № 389-рк</t>
  </si>
  <si>
    <t>от 09.12.2019  № 335-рк</t>
  </si>
  <si>
    <t>в домах, оборудованных стационарными электроплитами</t>
  </si>
  <si>
    <t>VI.</t>
  </si>
  <si>
    <t xml:space="preserve">Газоснабжение </t>
  </si>
  <si>
    <t>Розничная цена на газ, реализуемый населению</t>
  </si>
  <si>
    <t>№ 8-эк от 17.01.2012 (в редакции от 16.02.2012 № 56-эк)</t>
  </si>
  <si>
    <t>от 29.01.2013 N 11-эк</t>
  </si>
  <si>
    <t>от 26.12.2013 № 490-эк (в ред.72-эк)</t>
  </si>
  <si>
    <t>от 09.06.2015  № 54-рк</t>
  </si>
  <si>
    <t xml:space="preserve"> от 06.06.2016 N 60-РК</t>
  </si>
  <si>
    <t>7,83 (газовая плита)          7,24 (газовая плита и газовая колонка) 5761,54 отопление</t>
  </si>
  <si>
    <t>8,20 (газовая плита)         7,58 (газовая плита и газовая колонка) 6,03321 отопление</t>
  </si>
  <si>
    <t>8,30 (газовая плита)         7,68 (газовая плита и газовая колонка) 6,12341 отопление</t>
  </si>
  <si>
    <t xml:space="preserve">от 17.06.2019  № 51-рк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</si>
</sst>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29"/>
      <name val="Arial"/>
      <family val="2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i/>
      <sz val="12"/>
      <color indexed="16"/>
      <name val="Times New Roman"/>
      <family val="1"/>
    </font>
    <font>
      <i/>
      <sz val="12"/>
      <name val="Times New Roman"/>
      <family val="1"/>
    </font>
    <font>
      <b/>
      <i/>
      <sz val="12"/>
      <color indexed="16"/>
      <name val="Times New Roman"/>
      <family val="1"/>
    </font>
    <font>
      <b/>
      <u val="single"/>
      <sz val="10"/>
      <name val="Arial"/>
      <family val="2"/>
    </font>
    <font>
      <sz val="12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vertical="top"/>
    </xf>
    <xf numFmtId="164" fontId="9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164" fontId="7" fillId="0" borderId="10" xfId="0" applyNumberFormat="1" applyFont="1" applyBorder="1" applyAlignment="1">
      <alignment vertical="top"/>
    </xf>
    <xf numFmtId="164" fontId="0" fillId="36" borderId="10" xfId="0" applyNumberFormat="1" applyFill="1" applyBorder="1" applyAlignment="1">
      <alignment vertical="top"/>
    </xf>
    <xf numFmtId="164" fontId="9" fillId="0" borderId="10" xfId="0" applyNumberFormat="1" applyFont="1" applyBorder="1" applyAlignment="1">
      <alignment vertical="top"/>
    </xf>
    <xf numFmtId="164" fontId="8" fillId="0" borderId="10" xfId="0" applyNumberFormat="1" applyFont="1" applyBorder="1" applyAlignment="1">
      <alignment vertical="top"/>
    </xf>
    <xf numFmtId="164" fontId="9" fillId="36" borderId="10" xfId="0" applyNumberFormat="1" applyFont="1" applyFill="1" applyBorder="1" applyAlignment="1">
      <alignment vertical="top"/>
    </xf>
    <xf numFmtId="0" fontId="9" fillId="0" borderId="10" xfId="0" applyFont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vertical="top"/>
    </xf>
    <xf numFmtId="164" fontId="10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164" fontId="10" fillId="0" borderId="10" xfId="0" applyNumberFormat="1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2" fontId="7" fillId="0" borderId="11" xfId="0" applyNumberFormat="1" applyFont="1" applyFill="1" applyBorder="1" applyAlignment="1">
      <alignment vertical="top"/>
    </xf>
    <xf numFmtId="164" fontId="0" fillId="0" borderId="11" xfId="0" applyNumberForma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164" fontId="6" fillId="0" borderId="12" xfId="0" applyNumberFormat="1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164" fontId="0" fillId="0" borderId="12" xfId="0" applyNumberFormat="1" applyFill="1" applyBorder="1" applyAlignment="1">
      <alignment vertical="top"/>
    </xf>
    <xf numFmtId="0" fontId="0" fillId="0" borderId="12" xfId="0" applyFill="1" applyBorder="1" applyAlignment="1">
      <alignment vertical="top" wrapText="1"/>
    </xf>
    <xf numFmtId="2" fontId="7" fillId="0" borderId="12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0" fontId="11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/>
    </xf>
    <xf numFmtId="164" fontId="6" fillId="0" borderId="13" xfId="0" applyNumberFormat="1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164" fontId="0" fillId="0" borderId="13" xfId="0" applyNumberFormat="1" applyFill="1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/>
    </xf>
    <xf numFmtId="2" fontId="7" fillId="0" borderId="11" xfId="0" applyNumberFormat="1" applyFont="1" applyBorder="1" applyAlignment="1">
      <alignment vertical="top"/>
    </xf>
    <xf numFmtId="0" fontId="1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7" fillId="0" borderId="15" xfId="0" applyFon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 vertical="top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2" fontId="8" fillId="0" borderId="15" xfId="0" applyNumberFormat="1" applyFont="1" applyFill="1" applyBorder="1" applyAlignment="1">
      <alignment vertical="top"/>
    </xf>
    <xf numFmtId="164" fontId="9" fillId="0" borderId="16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164" fontId="13" fillId="0" borderId="10" xfId="0" applyNumberFormat="1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" fillId="34" borderId="10" xfId="0" applyNumberFormat="1" applyFont="1" applyFill="1" applyBorder="1" applyAlignment="1" applyProtection="1">
      <alignment vertical="top"/>
      <protection/>
    </xf>
    <xf numFmtId="0" fontId="7" fillId="34" borderId="10" xfId="0" applyFont="1" applyFill="1" applyBorder="1" applyAlignment="1">
      <alignment vertical="top"/>
    </xf>
    <xf numFmtId="164" fontId="0" fillId="34" borderId="10" xfId="0" applyNumberForma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0" fillId="34" borderId="10" xfId="0" applyFill="1" applyBorder="1" applyAlignment="1">
      <alignment vertical="top" wrapText="1"/>
    </xf>
    <xf numFmtId="2" fontId="6" fillId="0" borderId="13" xfId="0" applyNumberFormat="1" applyFont="1" applyFill="1" applyBorder="1" applyAlignment="1">
      <alignment vertical="top"/>
    </xf>
    <xf numFmtId="0" fontId="16" fillId="0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vertical="top" wrapText="1"/>
    </xf>
    <xf numFmtId="0" fontId="18" fillId="0" borderId="13" xfId="0" applyNumberFormat="1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164" fontId="2" fillId="0" borderId="13" xfId="0" applyNumberFormat="1" applyFont="1" applyFill="1" applyBorder="1" applyAlignment="1">
      <alignment vertical="top" wrapText="1"/>
    </xf>
    <xf numFmtId="2" fontId="7" fillId="0" borderId="13" xfId="0" applyNumberFormat="1" applyFont="1" applyBorder="1" applyAlignment="1">
      <alignment vertical="top"/>
    </xf>
    <xf numFmtId="0" fontId="7" fillId="0" borderId="13" xfId="0" applyFont="1" applyBorder="1" applyAlignment="1">
      <alignment vertical="top"/>
    </xf>
    <xf numFmtId="2" fontId="8" fillId="33" borderId="10" xfId="0" applyNumberFormat="1" applyFont="1" applyFill="1" applyBorder="1" applyAlignment="1">
      <alignment vertical="top"/>
    </xf>
    <xf numFmtId="164" fontId="9" fillId="33" borderId="10" xfId="0" applyNumberFormat="1" applyFont="1" applyFill="1" applyBorder="1" applyAlignment="1">
      <alignment vertical="top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0" fillId="0" borderId="11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Border="1" applyAlignment="1">
      <alignment/>
    </xf>
    <xf numFmtId="164" fontId="6" fillId="0" borderId="10" xfId="0" applyNumberFormat="1" applyFont="1" applyFill="1" applyBorder="1" applyAlignment="1">
      <alignment vertical="top" wrapText="1"/>
    </xf>
    <xf numFmtId="2" fontId="0" fillId="0" borderId="10" xfId="0" applyNumberFormat="1" applyFill="1" applyBorder="1" applyAlignment="1">
      <alignment vertical="top"/>
    </xf>
    <xf numFmtId="0" fontId="18" fillId="0" borderId="17" xfId="0" applyNumberFormat="1" applyFont="1" applyFill="1" applyBorder="1" applyAlignment="1">
      <alignment vertical="top" wrapText="1"/>
    </xf>
    <xf numFmtId="2" fontId="6" fillId="0" borderId="18" xfId="0" applyNumberFormat="1" applyFont="1" applyFill="1" applyBorder="1" applyAlignment="1">
      <alignment vertical="top"/>
    </xf>
    <xf numFmtId="0" fontId="6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164" fontId="0" fillId="0" borderId="19" xfId="0" applyNumberFormat="1" applyFill="1" applyBorder="1" applyAlignment="1">
      <alignment vertical="top"/>
    </xf>
    <xf numFmtId="0" fontId="0" fillId="0" borderId="19" xfId="0" applyFont="1" applyFill="1" applyBorder="1" applyAlignment="1">
      <alignment vertical="top" wrapText="1"/>
    </xf>
    <xf numFmtId="2" fontId="7" fillId="0" borderId="19" xfId="0" applyNumberFormat="1" applyFont="1" applyFill="1" applyBorder="1" applyAlignment="1">
      <alignment vertical="top"/>
    </xf>
    <xf numFmtId="2" fontId="7" fillId="0" borderId="19" xfId="0" applyNumberFormat="1" applyFont="1" applyBorder="1" applyAlignment="1">
      <alignment vertical="top"/>
    </xf>
    <xf numFmtId="0" fontId="7" fillId="0" borderId="19" xfId="0" applyFont="1" applyBorder="1" applyAlignment="1">
      <alignment vertical="top"/>
    </xf>
    <xf numFmtId="164" fontId="0" fillId="0" borderId="19" xfId="0" applyNumberFormat="1" applyFont="1" applyFill="1" applyBorder="1" applyAlignment="1">
      <alignment vertical="top" wrapText="1"/>
    </xf>
    <xf numFmtId="2" fontId="8" fillId="0" borderId="19" xfId="0" applyNumberFormat="1" applyFont="1" applyFill="1" applyBorder="1" applyAlignment="1">
      <alignment vertical="top"/>
    </xf>
    <xf numFmtId="164" fontId="9" fillId="0" borderId="19" xfId="0" applyNumberFormat="1" applyFont="1" applyFill="1" applyBorder="1" applyAlignment="1">
      <alignment vertical="top"/>
    </xf>
    <xf numFmtId="0" fontId="6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164" fontId="0" fillId="0" borderId="20" xfId="0" applyNumberFormat="1" applyFill="1" applyBorder="1" applyAlignment="1">
      <alignment vertical="top"/>
    </xf>
    <xf numFmtId="0" fontId="0" fillId="0" borderId="20" xfId="0" applyFont="1" applyFill="1" applyBorder="1" applyAlignment="1">
      <alignment vertical="top" wrapText="1"/>
    </xf>
    <xf numFmtId="2" fontId="7" fillId="0" borderId="20" xfId="0" applyNumberFormat="1" applyFont="1" applyFill="1" applyBorder="1" applyAlignment="1">
      <alignment vertical="top"/>
    </xf>
    <xf numFmtId="0" fontId="7" fillId="0" borderId="20" xfId="0" applyFont="1" applyBorder="1" applyAlignment="1">
      <alignment vertical="top"/>
    </xf>
    <xf numFmtId="164" fontId="0" fillId="0" borderId="20" xfId="0" applyNumberFormat="1" applyFont="1" applyFill="1" applyBorder="1" applyAlignment="1">
      <alignment vertical="top" wrapText="1"/>
    </xf>
    <xf numFmtId="2" fontId="8" fillId="0" borderId="20" xfId="0" applyNumberFormat="1" applyFont="1" applyFill="1" applyBorder="1" applyAlignment="1">
      <alignment vertical="top"/>
    </xf>
    <xf numFmtId="164" fontId="9" fillId="0" borderId="20" xfId="0" applyNumberFormat="1" applyFont="1" applyFill="1" applyBorder="1" applyAlignment="1">
      <alignment vertical="top"/>
    </xf>
    <xf numFmtId="164" fontId="10" fillId="0" borderId="16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top"/>
    </xf>
    <xf numFmtId="164" fontId="6" fillId="0" borderId="13" xfId="0" applyNumberFormat="1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/>
    </xf>
    <xf numFmtId="0" fontId="18" fillId="0" borderId="12" xfId="0" applyNumberFormat="1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/>
    </xf>
    <xf numFmtId="2" fontId="6" fillId="0" borderId="12" xfId="0" applyNumberFormat="1" applyFont="1" applyFill="1" applyBorder="1" applyAlignment="1">
      <alignment vertical="top" wrapText="1"/>
    </xf>
    <xf numFmtId="164" fontId="6" fillId="0" borderId="12" xfId="0" applyNumberFormat="1" applyFont="1" applyFill="1" applyBorder="1" applyAlignment="1">
      <alignment vertical="top" wrapText="1"/>
    </xf>
    <xf numFmtId="2" fontId="7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2" fontId="8" fillId="0" borderId="12" xfId="0" applyNumberFormat="1" applyFont="1" applyFill="1" applyBorder="1" applyAlignment="1">
      <alignment vertical="top"/>
    </xf>
    <xf numFmtId="164" fontId="9" fillId="0" borderId="12" xfId="0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164" fontId="24" fillId="0" borderId="10" xfId="0" applyNumberFormat="1" applyFont="1" applyFill="1" applyBorder="1" applyAlignment="1">
      <alignment vertical="top"/>
    </xf>
    <xf numFmtId="0" fontId="1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18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2" fontId="7" fillId="38" borderId="10" xfId="0" applyNumberFormat="1" applyFont="1" applyFill="1" applyBorder="1" applyAlignment="1">
      <alignment vertical="top"/>
    </xf>
    <xf numFmtId="164" fontId="0" fillId="0" borderId="12" xfId="0" applyNumberFormat="1" applyBorder="1" applyAlignment="1">
      <alignment vertical="top"/>
    </xf>
    <xf numFmtId="2" fontId="7" fillId="0" borderId="21" xfId="0" applyNumberFormat="1" applyFont="1" applyFill="1" applyBorder="1" applyAlignment="1">
      <alignment vertical="top"/>
    </xf>
    <xf numFmtId="0" fontId="18" fillId="0" borderId="10" xfId="0" applyFont="1" applyFill="1" applyBorder="1" applyAlignment="1">
      <alignment vertical="top" wrapText="1"/>
    </xf>
    <xf numFmtId="0" fontId="4" fillId="34" borderId="10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>
      <alignment vertical="top"/>
    </xf>
    <xf numFmtId="165" fontId="7" fillId="0" borderId="10" xfId="0" applyNumberFormat="1" applyFont="1" applyFill="1" applyBorder="1" applyAlignment="1">
      <alignment vertical="top"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2" fontId="6" fillId="0" borderId="15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2" fontId="7" fillId="0" borderId="15" xfId="0" applyNumberFormat="1" applyFont="1" applyFill="1" applyBorder="1" applyAlignment="1">
      <alignment vertical="top"/>
    </xf>
    <xf numFmtId="0" fontId="0" fillId="0" borderId="15" xfId="0" applyFont="1" applyFill="1" applyBorder="1" applyAlignment="1">
      <alignment vertical="top" wrapText="1"/>
    </xf>
    <xf numFmtId="2" fontId="7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15" xfId="0" applyFont="1" applyBorder="1" applyAlignment="1">
      <alignment vertical="top" wrapText="1"/>
    </xf>
    <xf numFmtId="164" fontId="9" fillId="0" borderId="15" xfId="0" applyNumberFormat="1" applyFont="1" applyFill="1" applyBorder="1" applyAlignment="1">
      <alignment vertical="top"/>
    </xf>
    <xf numFmtId="0" fontId="9" fillId="0" borderId="16" xfId="0" applyFont="1" applyBorder="1" applyAlignment="1">
      <alignment vertical="top" wrapText="1"/>
    </xf>
    <xf numFmtId="0" fontId="6" fillId="0" borderId="17" xfId="0" applyNumberFormat="1" applyFont="1" applyFill="1" applyBorder="1" applyAlignment="1" applyProtection="1">
      <alignment vertical="top"/>
      <protection/>
    </xf>
    <xf numFmtId="0" fontId="18" fillId="0" borderId="19" xfId="0" applyNumberFormat="1" applyFont="1" applyFill="1" applyBorder="1" applyAlignment="1" applyProtection="1">
      <alignment vertical="top" wrapText="1"/>
      <protection/>
    </xf>
    <xf numFmtId="2" fontId="6" fillId="0" borderId="19" xfId="0" applyNumberFormat="1" applyFont="1" applyFill="1" applyBorder="1" applyAlignment="1">
      <alignment vertical="top" wrapText="1"/>
    </xf>
    <xf numFmtId="2" fontId="2" fillId="0" borderId="19" xfId="0" applyNumberFormat="1" applyFont="1" applyFill="1" applyBorder="1" applyAlignment="1">
      <alignment vertical="top" wrapText="1"/>
    </xf>
    <xf numFmtId="164" fontId="6" fillId="0" borderId="19" xfId="0" applyNumberFormat="1" applyFont="1" applyFill="1" applyBorder="1" applyAlignment="1">
      <alignment vertical="top"/>
    </xf>
    <xf numFmtId="2" fontId="7" fillId="0" borderId="18" xfId="0" applyNumberFormat="1" applyFont="1" applyFill="1" applyBorder="1" applyAlignment="1">
      <alignment vertical="top"/>
    </xf>
    <xf numFmtId="164" fontId="0" fillId="0" borderId="19" xfId="0" applyNumberFormat="1" applyBorder="1" applyAlignment="1">
      <alignment vertical="top"/>
    </xf>
    <xf numFmtId="0" fontId="6" fillId="0" borderId="22" xfId="0" applyNumberFormat="1" applyFont="1" applyFill="1" applyBorder="1" applyAlignment="1" applyProtection="1">
      <alignment vertical="top"/>
      <protection/>
    </xf>
    <xf numFmtId="0" fontId="18" fillId="0" borderId="20" xfId="0" applyNumberFormat="1" applyFont="1" applyFill="1" applyBorder="1" applyAlignment="1" applyProtection="1">
      <alignment vertical="top" wrapText="1"/>
      <protection/>
    </xf>
    <xf numFmtId="2" fontId="6" fillId="0" borderId="20" xfId="0" applyNumberFormat="1" applyFont="1" applyFill="1" applyBorder="1" applyAlignment="1">
      <alignment vertical="top" wrapText="1"/>
    </xf>
    <xf numFmtId="2" fontId="2" fillId="0" borderId="20" xfId="0" applyNumberFormat="1" applyFont="1" applyFill="1" applyBorder="1" applyAlignment="1">
      <alignment vertical="top" wrapText="1"/>
    </xf>
    <xf numFmtId="2" fontId="2" fillId="0" borderId="20" xfId="0" applyNumberFormat="1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2" fontId="7" fillId="0" borderId="23" xfId="0" applyNumberFormat="1" applyFont="1" applyFill="1" applyBorder="1" applyAlignment="1">
      <alignment vertical="top"/>
    </xf>
    <xf numFmtId="164" fontId="0" fillId="0" borderId="20" xfId="0" applyNumberFormat="1" applyBorder="1" applyAlignment="1">
      <alignment vertical="top"/>
    </xf>
    <xf numFmtId="0" fontId="10" fillId="0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/>
    </xf>
    <xf numFmtId="2" fontId="0" fillId="0" borderId="10" xfId="0" applyNumberFormat="1" applyFont="1" applyFill="1" applyBorder="1" applyAlignment="1">
      <alignment vertical="top"/>
    </xf>
    <xf numFmtId="2" fontId="0" fillId="0" borderId="11" xfId="0" applyNumberFormat="1" applyFont="1" applyFill="1" applyBorder="1" applyAlignment="1">
      <alignment vertical="top"/>
    </xf>
    <xf numFmtId="2" fontId="0" fillId="34" borderId="10" xfId="0" applyNumberFormat="1" applyFill="1" applyBorder="1" applyAlignment="1">
      <alignment vertical="top"/>
    </xf>
    <xf numFmtId="0" fontId="18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4" fillId="34" borderId="10" xfId="0" applyNumberFormat="1" applyFont="1" applyFill="1" applyBorder="1" applyAlignment="1" applyProtection="1">
      <alignment vertical="top" wrapText="1"/>
      <protection/>
    </xf>
    <xf numFmtId="0" fontId="7" fillId="0" borderId="24" xfId="0" applyFont="1" applyBorder="1" applyAlignment="1">
      <alignment vertical="top" wrapText="1"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5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vertical="top" wrapText="1"/>
    </xf>
    <xf numFmtId="164" fontId="0" fillId="0" borderId="12" xfId="0" applyNumberFormat="1" applyFont="1" applyFill="1" applyBorder="1" applyAlignment="1">
      <alignment vertical="top" wrapText="1"/>
    </xf>
    <xf numFmtId="164" fontId="9" fillId="0" borderId="12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28125" style="0" customWidth="1"/>
    <col min="2" max="2" width="32.28125" style="0" customWidth="1"/>
    <col min="3" max="3" width="11.00390625" style="0" customWidth="1"/>
    <col min="4" max="32" width="0" style="0" hidden="1" customWidth="1"/>
    <col min="33" max="33" width="12.140625" style="0" customWidth="1"/>
    <col min="34" max="34" width="11.421875" style="0" customWidth="1"/>
    <col min="36" max="36" width="12.8515625" style="0" customWidth="1"/>
    <col min="37" max="37" width="11.00390625" style="0" customWidth="1"/>
    <col min="38" max="38" width="11.140625" style="0" customWidth="1"/>
    <col min="39" max="39" width="10.28125" style="0" customWidth="1"/>
    <col min="40" max="40" width="12.28125" style="0" customWidth="1"/>
  </cols>
  <sheetData>
    <row r="1" spans="1:40" ht="12.75" customHeight="1">
      <c r="A1" s="1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</row>
    <row r="2" spans="1:40" ht="12.75">
      <c r="A2" s="1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</row>
    <row r="3" spans="1:40" ht="16.5" customHeight="1">
      <c r="A3" s="2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</row>
    <row r="4" spans="1:40" ht="27.75" customHeight="1">
      <c r="A4" s="2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</row>
    <row r="5" spans="1:40" ht="144.7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  <c r="I5" s="4" t="s">
        <v>9</v>
      </c>
      <c r="J5" s="4" t="s">
        <v>10</v>
      </c>
      <c r="K5" s="5" t="str">
        <f>G5</f>
        <v>Номер, дата постановле-     ния</v>
      </c>
      <c r="L5" s="4" t="s">
        <v>11</v>
      </c>
      <c r="M5" s="4" t="s">
        <v>12</v>
      </c>
      <c r="N5" s="4" t="s">
        <v>10</v>
      </c>
      <c r="O5" s="5" t="str">
        <f>G5</f>
        <v>Номер, дата постановле-     ния</v>
      </c>
      <c r="P5" s="4" t="s">
        <v>13</v>
      </c>
      <c r="Q5" s="4" t="s">
        <v>14</v>
      </c>
      <c r="R5" s="4" t="s">
        <v>10</v>
      </c>
      <c r="S5" s="5" t="s">
        <v>15</v>
      </c>
      <c r="T5" s="4" t="s">
        <v>16</v>
      </c>
      <c r="U5" s="4" t="s">
        <v>17</v>
      </c>
      <c r="V5" s="4" t="s">
        <v>10</v>
      </c>
      <c r="W5" s="4" t="s">
        <v>18</v>
      </c>
      <c r="X5" s="4" t="s">
        <v>19</v>
      </c>
      <c r="Y5" s="4" t="s">
        <v>10</v>
      </c>
      <c r="Z5" s="4" t="s">
        <v>20</v>
      </c>
      <c r="AA5" s="4" t="s">
        <v>21</v>
      </c>
      <c r="AB5" s="4" t="s">
        <v>10</v>
      </c>
      <c r="AC5" s="5" t="s">
        <v>22</v>
      </c>
      <c r="AD5" s="4" t="s">
        <v>18</v>
      </c>
      <c r="AE5" s="6" t="s">
        <v>19</v>
      </c>
      <c r="AF5" s="4" t="s">
        <v>10</v>
      </c>
      <c r="AG5" s="4" t="s">
        <v>23</v>
      </c>
      <c r="AH5" s="4" t="s">
        <v>24</v>
      </c>
      <c r="AI5" s="4" t="s">
        <v>25</v>
      </c>
      <c r="AJ5" s="5" t="s">
        <v>26</v>
      </c>
      <c r="AK5" s="4" t="s">
        <v>27</v>
      </c>
      <c r="AL5" s="4" t="s">
        <v>28</v>
      </c>
      <c r="AM5" s="4" t="s">
        <v>25</v>
      </c>
      <c r="AN5" s="5" t="s">
        <v>29</v>
      </c>
    </row>
    <row r="6" spans="1:40" s="12" customFormat="1" ht="22.5" customHeight="1">
      <c r="A6" s="7" t="s">
        <v>30</v>
      </c>
      <c r="B6" s="8" t="s">
        <v>31</v>
      </c>
      <c r="C6" s="9"/>
      <c r="D6" s="9"/>
      <c r="E6" s="9"/>
      <c r="F6" s="9"/>
      <c r="G6" s="9"/>
      <c r="H6" s="10"/>
      <c r="I6" s="10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s="26" customFormat="1" ht="45.75" customHeight="1">
      <c r="A7" s="13" t="s">
        <v>32</v>
      </c>
      <c r="B7" s="14" t="s">
        <v>33</v>
      </c>
      <c r="C7" s="15" t="s">
        <v>34</v>
      </c>
      <c r="D7" s="15">
        <v>1006.67</v>
      </c>
      <c r="E7" s="15">
        <v>1067.07</v>
      </c>
      <c r="F7" s="15">
        <v>1123.62</v>
      </c>
      <c r="G7" s="15" t="s">
        <v>35</v>
      </c>
      <c r="H7" s="16">
        <v>1123.62</v>
      </c>
      <c r="I7" s="17">
        <v>1260.77</v>
      </c>
      <c r="J7" s="18">
        <f>I7/H7*100</f>
        <v>112.20608390737084</v>
      </c>
      <c r="K7" s="15" t="s">
        <v>36</v>
      </c>
      <c r="L7" s="19">
        <v>1260.77</v>
      </c>
      <c r="M7" s="19">
        <v>1311.19</v>
      </c>
      <c r="N7" s="20">
        <f aca="true" t="shared" si="0" ref="N7:N12">M7/L7*100</f>
        <v>103.99914338063247</v>
      </c>
      <c r="O7" s="21" t="s">
        <v>37</v>
      </c>
      <c r="P7" s="19">
        <v>1311.19</v>
      </c>
      <c r="Q7" s="22">
        <v>1418.7</v>
      </c>
      <c r="R7" s="20">
        <f aca="true" t="shared" si="1" ref="R7:R12">Q7/P7*100</f>
        <v>108.19942189919081</v>
      </c>
      <c r="S7" s="21" t="s">
        <v>38</v>
      </c>
      <c r="T7" s="22">
        <v>1418.7</v>
      </c>
      <c r="U7" s="22">
        <v>1443.85</v>
      </c>
      <c r="V7" s="20">
        <f aca="true" t="shared" si="2" ref="V7:V12">U7/T7*100</f>
        <v>101.77274970042996</v>
      </c>
      <c r="W7" s="19">
        <v>1443.85</v>
      </c>
      <c r="X7" s="22">
        <v>1485.1</v>
      </c>
      <c r="Y7" s="20">
        <f aca="true" t="shared" si="3" ref="Y7:Y12">X7/W7*100</f>
        <v>102.85694497350832</v>
      </c>
      <c r="Z7" s="19">
        <v>1485.1</v>
      </c>
      <c r="AA7" s="22">
        <v>1538.87</v>
      </c>
      <c r="AB7" s="20">
        <f aca="true" t="shared" si="4" ref="AB7:AB12">AA7/Z7*100</f>
        <v>103.62063160729917</v>
      </c>
      <c r="AC7" s="21" t="s">
        <v>39</v>
      </c>
      <c r="AD7" s="19">
        <v>1443.85</v>
      </c>
      <c r="AE7" s="22">
        <v>1472.58</v>
      </c>
      <c r="AF7" s="20">
        <f aca="true" t="shared" si="5" ref="AF7:AF12">AE7/AD7*100</f>
        <v>101.9898188870035</v>
      </c>
      <c r="AG7" s="23">
        <v>1560.43</v>
      </c>
      <c r="AH7" s="23">
        <v>1668.43</v>
      </c>
      <c r="AI7" s="24">
        <f>AH7/AG7*100</f>
        <v>106.92116916490968</v>
      </c>
      <c r="AJ7" s="25" t="s">
        <v>40</v>
      </c>
      <c r="AK7" s="23">
        <v>1668.43</v>
      </c>
      <c r="AL7" s="23">
        <v>1730.58</v>
      </c>
      <c r="AM7" s="24">
        <f>AL7/AK7*100</f>
        <v>103.7250588876968</v>
      </c>
      <c r="AN7" s="25" t="s">
        <v>41</v>
      </c>
    </row>
    <row r="8" spans="1:40" ht="36.75" customHeight="1" hidden="1">
      <c r="A8" s="27" t="s">
        <v>42</v>
      </c>
      <c r="B8" s="28" t="s">
        <v>43</v>
      </c>
      <c r="C8" s="29" t="s">
        <v>44</v>
      </c>
      <c r="D8" s="29">
        <v>1332.55</v>
      </c>
      <c r="E8" s="29">
        <v>1412.5</v>
      </c>
      <c r="F8" s="29">
        <v>1487.36</v>
      </c>
      <c r="G8" s="29" t="s">
        <v>45</v>
      </c>
      <c r="H8" s="28">
        <v>0</v>
      </c>
      <c r="I8" s="30">
        <v>0</v>
      </c>
      <c r="J8" s="31"/>
      <c r="K8" s="28">
        <v>0</v>
      </c>
      <c r="L8" s="32"/>
      <c r="M8" s="32"/>
      <c r="N8" s="33" t="e">
        <f t="shared" si="0"/>
        <v>#DIV/0!</v>
      </c>
      <c r="O8" s="34"/>
      <c r="P8" s="33"/>
      <c r="Q8" s="35"/>
      <c r="R8" s="36" t="e">
        <f t="shared" si="1"/>
        <v>#DIV/0!</v>
      </c>
      <c r="S8" s="34"/>
      <c r="T8" s="35"/>
      <c r="U8" s="35"/>
      <c r="V8" s="36" t="e">
        <f t="shared" si="2"/>
        <v>#DIV/0!</v>
      </c>
      <c r="W8" s="33"/>
      <c r="X8" s="35"/>
      <c r="Y8" s="36" t="e">
        <f t="shared" si="3"/>
        <v>#DIV/0!</v>
      </c>
      <c r="Z8" s="33"/>
      <c r="AA8" s="35"/>
      <c r="AB8" s="36" t="e">
        <f t="shared" si="4"/>
        <v>#DIV/0!</v>
      </c>
      <c r="AC8" s="34"/>
      <c r="AD8" s="33"/>
      <c r="AE8" s="35"/>
      <c r="AF8" s="36" t="e">
        <f t="shared" si="5"/>
        <v>#DIV/0!</v>
      </c>
      <c r="AG8" s="37"/>
      <c r="AH8" s="38"/>
      <c r="AI8" s="39" t="e">
        <f>AG8/AG8*100</f>
        <v>#DIV/0!</v>
      </c>
      <c r="AJ8" s="39"/>
      <c r="AK8" s="39"/>
      <c r="AL8" s="39"/>
      <c r="AM8" s="39"/>
      <c r="AN8" s="40"/>
    </row>
    <row r="9" spans="1:40" ht="37.5" customHeight="1">
      <c r="A9" s="13" t="s">
        <v>42</v>
      </c>
      <c r="B9" s="14" t="s">
        <v>46</v>
      </c>
      <c r="C9" s="15" t="s">
        <v>44</v>
      </c>
      <c r="D9" s="15">
        <v>1470.84</v>
      </c>
      <c r="E9" s="15">
        <v>1559.07</v>
      </c>
      <c r="F9" s="15">
        <v>1623.36</v>
      </c>
      <c r="G9" s="15" t="s">
        <v>47</v>
      </c>
      <c r="H9" s="16">
        <v>1623.36</v>
      </c>
      <c r="I9" s="17">
        <v>1815.22</v>
      </c>
      <c r="J9" s="18">
        <f>I9/H9*100</f>
        <v>111.81869702345753</v>
      </c>
      <c r="K9" s="15" t="s">
        <v>48</v>
      </c>
      <c r="L9" s="41">
        <v>1815.22</v>
      </c>
      <c r="M9" s="41">
        <v>1887.82</v>
      </c>
      <c r="N9" s="20">
        <f t="shared" si="0"/>
        <v>103.99951521027752</v>
      </c>
      <c r="O9" s="21" t="s">
        <v>49</v>
      </c>
      <c r="P9" s="41">
        <v>1887.82</v>
      </c>
      <c r="Q9" s="22">
        <v>2042.61</v>
      </c>
      <c r="R9" s="20">
        <f t="shared" si="1"/>
        <v>108.19940460425252</v>
      </c>
      <c r="S9" s="21" t="s">
        <v>50</v>
      </c>
      <c r="T9" s="22">
        <v>2042.61</v>
      </c>
      <c r="U9" s="22">
        <v>2110.05</v>
      </c>
      <c r="V9" s="20">
        <f t="shared" si="2"/>
        <v>103.30165817263209</v>
      </c>
      <c r="W9" s="41">
        <v>2110.05</v>
      </c>
      <c r="X9" s="22">
        <v>2265.39</v>
      </c>
      <c r="Y9" s="20">
        <f t="shared" si="3"/>
        <v>107.361910855193</v>
      </c>
      <c r="Z9" s="41">
        <v>2265.39</v>
      </c>
      <c r="AA9" s="22">
        <v>2410.95</v>
      </c>
      <c r="AB9" s="20">
        <f t="shared" si="4"/>
        <v>106.42538370876538</v>
      </c>
      <c r="AC9" s="21" t="s">
        <v>51</v>
      </c>
      <c r="AD9" s="41">
        <v>2110.05</v>
      </c>
      <c r="AE9" s="22">
        <v>2152.04</v>
      </c>
      <c r="AF9" s="20">
        <f t="shared" si="5"/>
        <v>101.99000023696121</v>
      </c>
      <c r="AG9" s="23">
        <v>2228.93</v>
      </c>
      <c r="AH9" s="23">
        <v>2266.64</v>
      </c>
      <c r="AI9" s="24">
        <f>AH9/AG9*100</f>
        <v>101.69184317138718</v>
      </c>
      <c r="AJ9" s="25" t="s">
        <v>52</v>
      </c>
      <c r="AK9" s="23">
        <v>2266.64</v>
      </c>
      <c r="AL9" s="23">
        <v>2268.51</v>
      </c>
      <c r="AM9" s="24">
        <f>AL9/AK9*100</f>
        <v>100.08250097059968</v>
      </c>
      <c r="AN9" s="25" t="s">
        <v>53</v>
      </c>
    </row>
    <row r="10" spans="1:40" ht="33.75" customHeight="1" hidden="1">
      <c r="A10" s="13" t="s">
        <v>54</v>
      </c>
      <c r="B10" s="16" t="s">
        <v>55</v>
      </c>
      <c r="C10" s="15" t="s">
        <v>56</v>
      </c>
      <c r="D10" s="15">
        <v>1136.23</v>
      </c>
      <c r="E10" s="42">
        <v>1204.4</v>
      </c>
      <c r="F10" s="42">
        <v>1268.24</v>
      </c>
      <c r="G10" s="15" t="s">
        <v>57</v>
      </c>
      <c r="H10" s="43">
        <v>0</v>
      </c>
      <c r="I10" s="17">
        <v>0</v>
      </c>
      <c r="J10" s="18"/>
      <c r="K10" s="16">
        <v>0</v>
      </c>
      <c r="L10" s="19"/>
      <c r="M10" s="19"/>
      <c r="N10" s="20" t="e">
        <f t="shared" si="0"/>
        <v>#DIV/0!</v>
      </c>
      <c r="O10" s="21"/>
      <c r="P10" s="20"/>
      <c r="Q10" s="44"/>
      <c r="R10" s="20" t="e">
        <f t="shared" si="1"/>
        <v>#DIV/0!</v>
      </c>
      <c r="S10" s="21"/>
      <c r="T10" s="44"/>
      <c r="U10" s="44"/>
      <c r="V10" s="20" t="e">
        <f t="shared" si="2"/>
        <v>#DIV/0!</v>
      </c>
      <c r="W10" s="20"/>
      <c r="X10" s="44"/>
      <c r="Y10" s="20" t="e">
        <f t="shared" si="3"/>
        <v>#DIV/0!</v>
      </c>
      <c r="Z10" s="20"/>
      <c r="AA10" s="44"/>
      <c r="AB10" s="20" t="e">
        <f t="shared" si="4"/>
        <v>#DIV/0!</v>
      </c>
      <c r="AC10" s="21"/>
      <c r="AD10" s="20"/>
      <c r="AE10" s="44"/>
      <c r="AF10" s="20" t="e">
        <f t="shared" si="5"/>
        <v>#DIV/0!</v>
      </c>
      <c r="AG10" s="24"/>
      <c r="AH10" s="24"/>
      <c r="AI10" s="24"/>
      <c r="AJ10" s="25"/>
      <c r="AK10" s="45"/>
      <c r="AL10" s="45"/>
      <c r="AM10" s="45"/>
      <c r="AN10" s="46"/>
    </row>
    <row r="11" spans="1:40" ht="60" customHeight="1">
      <c r="A11" s="13" t="s">
        <v>58</v>
      </c>
      <c r="B11" s="14" t="s">
        <v>59</v>
      </c>
      <c r="C11" s="15" t="s">
        <v>34</v>
      </c>
      <c r="D11" s="15">
        <v>1369.58</v>
      </c>
      <c r="E11" s="15">
        <v>1451.75</v>
      </c>
      <c r="F11" s="15">
        <v>1528.69</v>
      </c>
      <c r="G11" s="15" t="s">
        <v>60</v>
      </c>
      <c r="H11" s="16">
        <v>1528.69</v>
      </c>
      <c r="I11" s="17">
        <v>1663.19</v>
      </c>
      <c r="J11" s="18">
        <f>I11/H11*100</f>
        <v>108.79838292917465</v>
      </c>
      <c r="K11" s="15" t="s">
        <v>61</v>
      </c>
      <c r="L11" s="19">
        <v>1663.19</v>
      </c>
      <c r="M11" s="19">
        <v>1729.71</v>
      </c>
      <c r="N11" s="20">
        <f t="shared" si="0"/>
        <v>103.99954304679562</v>
      </c>
      <c r="O11" s="21" t="s">
        <v>62</v>
      </c>
      <c r="P11" s="19">
        <v>1729.71</v>
      </c>
      <c r="Q11" s="22">
        <v>1871.55</v>
      </c>
      <c r="R11" s="20">
        <f t="shared" si="1"/>
        <v>108.20021853374264</v>
      </c>
      <c r="S11" s="21" t="s">
        <v>63</v>
      </c>
      <c r="T11" s="22">
        <v>1871.55</v>
      </c>
      <c r="U11" s="22">
        <v>1933.39</v>
      </c>
      <c r="V11" s="20">
        <f t="shared" si="2"/>
        <v>103.3042130854105</v>
      </c>
      <c r="W11" s="19">
        <v>1933.39</v>
      </c>
      <c r="X11" s="22">
        <v>1946.88</v>
      </c>
      <c r="Y11" s="20">
        <f t="shared" si="3"/>
        <v>100.6977381697433</v>
      </c>
      <c r="Z11" s="19">
        <v>1946.88</v>
      </c>
      <c r="AA11" s="22">
        <v>2012.86</v>
      </c>
      <c r="AB11" s="20">
        <f t="shared" si="4"/>
        <v>103.38901216305061</v>
      </c>
      <c r="AC11" s="21" t="s">
        <v>64</v>
      </c>
      <c r="AD11" s="19">
        <v>1933.39</v>
      </c>
      <c r="AE11" s="22">
        <v>1969.69</v>
      </c>
      <c r="AF11" s="20">
        <f t="shared" si="5"/>
        <v>101.87753117581036</v>
      </c>
      <c r="AG11" s="23">
        <v>2123.87</v>
      </c>
      <c r="AH11" s="23">
        <v>2159.94</v>
      </c>
      <c r="AI11" s="24">
        <f>AH11/AG11*100</f>
        <v>101.6983148686125</v>
      </c>
      <c r="AJ11" s="25" t="s">
        <v>65</v>
      </c>
      <c r="AK11" s="23">
        <v>2159.94</v>
      </c>
      <c r="AL11" s="23">
        <v>2129.99</v>
      </c>
      <c r="AM11" s="24">
        <f>AL11/AK11*100</f>
        <v>98.61338740890949</v>
      </c>
      <c r="AN11" s="25" t="s">
        <v>66</v>
      </c>
    </row>
    <row r="12" spans="1:40" s="47" customFormat="1" ht="44.25" customHeight="1">
      <c r="A12" s="13" t="s">
        <v>54</v>
      </c>
      <c r="B12" s="14" t="s">
        <v>67</v>
      </c>
      <c r="C12" s="15" t="s">
        <v>44</v>
      </c>
      <c r="D12" s="15">
        <v>1534.48</v>
      </c>
      <c r="E12" s="15">
        <v>1626.55</v>
      </c>
      <c r="F12" s="15">
        <v>1703.9</v>
      </c>
      <c r="G12" s="15" t="s">
        <v>68</v>
      </c>
      <c r="H12" s="16">
        <v>1703.9</v>
      </c>
      <c r="I12" s="17">
        <v>1913.16</v>
      </c>
      <c r="J12" s="18">
        <f>I12/H12*100</f>
        <v>112.28123716180527</v>
      </c>
      <c r="K12" s="15" t="s">
        <v>69</v>
      </c>
      <c r="L12" s="19">
        <v>1913.16</v>
      </c>
      <c r="M12" s="19">
        <v>1980.67</v>
      </c>
      <c r="N12" s="20">
        <f t="shared" si="0"/>
        <v>103.52871688724414</v>
      </c>
      <c r="O12" s="21" t="s">
        <v>70</v>
      </c>
      <c r="P12" s="19">
        <v>1980.67</v>
      </c>
      <c r="Q12" s="22">
        <v>2132</v>
      </c>
      <c r="R12" s="20">
        <f t="shared" si="1"/>
        <v>107.6403439240257</v>
      </c>
      <c r="S12" s="21" t="s">
        <v>71</v>
      </c>
      <c r="T12" s="22">
        <v>2132</v>
      </c>
      <c r="U12" s="22">
        <v>2173.24</v>
      </c>
      <c r="V12" s="20">
        <f t="shared" si="2"/>
        <v>101.9343339587242</v>
      </c>
      <c r="W12" s="22">
        <v>2173.24</v>
      </c>
      <c r="X12" s="22">
        <v>2239.41</v>
      </c>
      <c r="Y12" s="20">
        <f t="shared" si="3"/>
        <v>103.04476265851908</v>
      </c>
      <c r="Z12" s="22">
        <v>2239.41</v>
      </c>
      <c r="AA12" s="22">
        <v>2323.19</v>
      </c>
      <c r="AB12" s="20">
        <f t="shared" si="4"/>
        <v>103.74116396729495</v>
      </c>
      <c r="AC12" s="21" t="s">
        <v>72</v>
      </c>
      <c r="AD12" s="22">
        <v>2173.24</v>
      </c>
      <c r="AE12" s="22">
        <v>2216.7</v>
      </c>
      <c r="AF12" s="20">
        <f t="shared" si="5"/>
        <v>101.99977913161915</v>
      </c>
      <c r="AG12" s="23">
        <v>2309.8</v>
      </c>
      <c r="AH12" s="23">
        <v>2349.05</v>
      </c>
      <c r="AI12" s="24">
        <f>AH12/AG12*100</f>
        <v>101.69928132305827</v>
      </c>
      <c r="AJ12" s="25" t="s">
        <v>73</v>
      </c>
      <c r="AK12" s="23">
        <v>2349.05</v>
      </c>
      <c r="AL12" s="23">
        <v>2270.68</v>
      </c>
      <c r="AM12" s="24">
        <f>AL12/AK12*100</f>
        <v>96.66375768927863</v>
      </c>
      <c r="AN12" s="25" t="s">
        <v>74</v>
      </c>
    </row>
    <row r="13" spans="1:40" s="47" customFormat="1" ht="36.75" customHeight="1">
      <c r="A13" s="292" t="s">
        <v>75</v>
      </c>
      <c r="B13" s="48" t="s">
        <v>76</v>
      </c>
      <c r="C13" s="15"/>
      <c r="D13" s="15"/>
      <c r="E13" s="15"/>
      <c r="F13" s="15"/>
      <c r="G13" s="15"/>
      <c r="H13" s="16"/>
      <c r="I13" s="17"/>
      <c r="J13" s="18"/>
      <c r="K13" s="15"/>
      <c r="L13" s="19"/>
      <c r="M13" s="19"/>
      <c r="N13" s="20"/>
      <c r="O13" s="21"/>
      <c r="P13" s="19"/>
      <c r="Q13" s="22"/>
      <c r="R13" s="20"/>
      <c r="S13" s="21"/>
      <c r="T13" s="22"/>
      <c r="U13" s="22"/>
      <c r="V13" s="20"/>
      <c r="W13" s="22"/>
      <c r="X13" s="22"/>
      <c r="Y13" s="20"/>
      <c r="Z13" s="22"/>
      <c r="AA13" s="22"/>
      <c r="AB13" s="20"/>
      <c r="AC13" s="21"/>
      <c r="AD13" s="22"/>
      <c r="AE13" s="22"/>
      <c r="AF13" s="20"/>
      <c r="AG13" s="23"/>
      <c r="AH13" s="23"/>
      <c r="AI13" s="24"/>
      <c r="AJ13" s="25"/>
      <c r="AK13" s="23"/>
      <c r="AL13" s="23"/>
      <c r="AM13" s="24"/>
      <c r="AN13" s="25"/>
    </row>
    <row r="14" spans="1:40" s="26" customFormat="1" ht="44.25" customHeight="1">
      <c r="A14" s="292"/>
      <c r="B14" s="49" t="s">
        <v>77</v>
      </c>
      <c r="C14" s="15" t="s">
        <v>34</v>
      </c>
      <c r="D14" s="15"/>
      <c r="E14" s="15"/>
      <c r="F14" s="15"/>
      <c r="G14" s="15"/>
      <c r="H14" s="16"/>
      <c r="I14" s="17"/>
      <c r="J14" s="18"/>
      <c r="K14" s="15"/>
      <c r="L14" s="19"/>
      <c r="M14" s="19"/>
      <c r="N14" s="20"/>
      <c r="O14" s="21"/>
      <c r="P14" s="19"/>
      <c r="Q14" s="22"/>
      <c r="R14" s="20"/>
      <c r="S14" s="21"/>
      <c r="T14" s="22"/>
      <c r="U14" s="22"/>
      <c r="V14" s="20"/>
      <c r="W14" s="19"/>
      <c r="X14" s="22"/>
      <c r="Y14" s="20"/>
      <c r="Z14" s="19"/>
      <c r="AA14" s="22"/>
      <c r="AB14" s="20"/>
      <c r="AC14" s="21"/>
      <c r="AD14" s="19"/>
      <c r="AE14" s="22"/>
      <c r="AF14" s="20"/>
      <c r="AG14" s="23">
        <v>1725.54</v>
      </c>
      <c r="AH14" s="23">
        <v>1754.87</v>
      </c>
      <c r="AI14" s="50"/>
      <c r="AJ14" s="279" t="s">
        <v>78</v>
      </c>
      <c r="AK14" s="23">
        <v>1754.87</v>
      </c>
      <c r="AL14" s="23">
        <v>1853.12</v>
      </c>
      <c r="AM14" s="45"/>
      <c r="AN14" s="279" t="s">
        <v>79</v>
      </c>
    </row>
    <row r="15" spans="1:40" s="26" customFormat="1" ht="45" customHeight="1">
      <c r="A15" s="292"/>
      <c r="B15" s="49" t="s">
        <v>80</v>
      </c>
      <c r="C15" s="15" t="s">
        <v>34</v>
      </c>
      <c r="D15" s="15"/>
      <c r="E15" s="15"/>
      <c r="F15" s="15"/>
      <c r="G15" s="15"/>
      <c r="H15" s="16"/>
      <c r="I15" s="17"/>
      <c r="J15" s="18"/>
      <c r="K15" s="15"/>
      <c r="L15" s="19"/>
      <c r="M15" s="19"/>
      <c r="N15" s="20"/>
      <c r="O15" s="21"/>
      <c r="P15" s="19"/>
      <c r="Q15" s="22"/>
      <c r="R15" s="20"/>
      <c r="S15" s="21"/>
      <c r="T15" s="22"/>
      <c r="U15" s="22"/>
      <c r="V15" s="20"/>
      <c r="W15" s="19"/>
      <c r="X15" s="22"/>
      <c r="Y15" s="20"/>
      <c r="Z15" s="19"/>
      <c r="AA15" s="22"/>
      <c r="AB15" s="20"/>
      <c r="AC15" s="21"/>
      <c r="AD15" s="19"/>
      <c r="AE15" s="22"/>
      <c r="AF15" s="20"/>
      <c r="AG15" s="23">
        <v>1421.41</v>
      </c>
      <c r="AH15" s="23">
        <v>1445.58</v>
      </c>
      <c r="AI15" s="51"/>
      <c r="AJ15" s="279"/>
      <c r="AK15" s="23">
        <v>1445.58</v>
      </c>
      <c r="AL15" s="23">
        <v>1514.21</v>
      </c>
      <c r="AM15" s="45"/>
      <c r="AN15" s="279"/>
    </row>
    <row r="16" spans="1:40" s="26" customFormat="1" ht="33" customHeight="1">
      <c r="A16" s="292" t="s">
        <v>81</v>
      </c>
      <c r="B16" s="14" t="s">
        <v>82</v>
      </c>
      <c r="C16" s="52"/>
      <c r="D16" s="15"/>
      <c r="E16" s="15"/>
      <c r="F16" s="15"/>
      <c r="G16" s="15"/>
      <c r="H16" s="16"/>
      <c r="I16" s="17"/>
      <c r="J16" s="18"/>
      <c r="K16" s="15"/>
      <c r="L16" s="19"/>
      <c r="M16" s="19"/>
      <c r="N16" s="20"/>
      <c r="O16" s="21"/>
      <c r="P16" s="19"/>
      <c r="Q16" s="22"/>
      <c r="R16" s="20"/>
      <c r="S16" s="21"/>
      <c r="T16" s="22"/>
      <c r="U16" s="22"/>
      <c r="V16" s="20"/>
      <c r="W16" s="19"/>
      <c r="X16" s="22"/>
      <c r="Y16" s="20"/>
      <c r="Z16" s="19"/>
      <c r="AA16" s="22"/>
      <c r="AB16" s="20"/>
      <c r="AC16" s="21"/>
      <c r="AD16" s="19"/>
      <c r="AE16" s="22"/>
      <c r="AF16" s="20"/>
      <c r="AG16" s="23"/>
      <c r="AH16" s="23"/>
      <c r="AI16" s="51"/>
      <c r="AJ16" s="25"/>
      <c r="AK16" s="53"/>
      <c r="AL16" s="53"/>
      <c r="AM16" s="45"/>
      <c r="AN16" s="54"/>
    </row>
    <row r="17" spans="1:40" s="26" customFormat="1" ht="38.25" customHeight="1">
      <c r="A17" s="292"/>
      <c r="B17" s="55" t="s">
        <v>83</v>
      </c>
      <c r="C17" s="15" t="s">
        <v>34</v>
      </c>
      <c r="D17" s="15"/>
      <c r="E17" s="15"/>
      <c r="F17" s="15"/>
      <c r="G17" s="15"/>
      <c r="H17" s="16"/>
      <c r="I17" s="17"/>
      <c r="J17" s="18"/>
      <c r="K17" s="15"/>
      <c r="L17" s="19"/>
      <c r="M17" s="19"/>
      <c r="N17" s="20"/>
      <c r="O17" s="21"/>
      <c r="P17" s="19"/>
      <c r="Q17" s="22"/>
      <c r="R17" s="20"/>
      <c r="S17" s="21"/>
      <c r="T17" s="22"/>
      <c r="U17" s="22"/>
      <c r="V17" s="20"/>
      <c r="W17" s="19"/>
      <c r="X17" s="22"/>
      <c r="Y17" s="20"/>
      <c r="Z17" s="19"/>
      <c r="AA17" s="22"/>
      <c r="AB17" s="20"/>
      <c r="AC17" s="21"/>
      <c r="AD17" s="19"/>
      <c r="AE17" s="22"/>
      <c r="AF17" s="20"/>
      <c r="AG17" s="23">
        <v>1609.66</v>
      </c>
      <c r="AH17" s="23">
        <v>1637.02</v>
      </c>
      <c r="AI17" s="24">
        <f>AH17/AG17*100</f>
        <v>101.69973783283426</v>
      </c>
      <c r="AJ17" s="279" t="s">
        <v>84</v>
      </c>
      <c r="AK17" s="23">
        <v>1637.02</v>
      </c>
      <c r="AL17" s="23">
        <v>1677.46</v>
      </c>
      <c r="AM17" s="24">
        <f>AL17/AK17*100</f>
        <v>102.47034245152777</v>
      </c>
      <c r="AN17" s="279" t="s">
        <v>85</v>
      </c>
    </row>
    <row r="18" spans="1:40" s="26" customFormat="1" ht="39.75" customHeight="1">
      <c r="A18" s="292"/>
      <c r="B18" s="55" t="s">
        <v>86</v>
      </c>
      <c r="C18" s="15" t="s">
        <v>34</v>
      </c>
      <c r="D18" s="15">
        <v>1070.41</v>
      </c>
      <c r="E18" s="15">
        <v>1134.64</v>
      </c>
      <c r="F18" s="15">
        <v>1173.83</v>
      </c>
      <c r="G18" s="15" t="s">
        <v>87</v>
      </c>
      <c r="H18" s="16">
        <v>1173.83</v>
      </c>
      <c r="I18" s="17">
        <v>1317.53</v>
      </c>
      <c r="J18" s="18">
        <f>I18/H18*100</f>
        <v>112.24197711764054</v>
      </c>
      <c r="K18" s="15" t="s">
        <v>88</v>
      </c>
      <c r="L18" s="19">
        <v>1317.53</v>
      </c>
      <c r="M18" s="19">
        <v>1370.23</v>
      </c>
      <c r="N18" s="20">
        <f>M18/L18*100</f>
        <v>103.99990892047998</v>
      </c>
      <c r="O18" s="21" t="s">
        <v>89</v>
      </c>
      <c r="P18" s="19">
        <v>1370.23</v>
      </c>
      <c r="Q18" s="22">
        <v>1467.46</v>
      </c>
      <c r="R18" s="20">
        <f>Q18/P18*100</f>
        <v>107.09588901133387</v>
      </c>
      <c r="S18" s="21" t="s">
        <v>90</v>
      </c>
      <c r="T18" s="22">
        <v>1467.46</v>
      </c>
      <c r="U18" s="22">
        <v>1515.39</v>
      </c>
      <c r="V18" s="20">
        <f>U18/T18*100</f>
        <v>103.2661878347621</v>
      </c>
      <c r="W18" s="19">
        <v>1515.39</v>
      </c>
      <c r="X18" s="22">
        <v>1573.39</v>
      </c>
      <c r="Y18" s="20">
        <f>X18/W18*100</f>
        <v>103.82739756762285</v>
      </c>
      <c r="Z18" s="19">
        <v>1573.39</v>
      </c>
      <c r="AA18" s="22">
        <v>1632.39</v>
      </c>
      <c r="AB18" s="20">
        <f>AA18/Z18*100</f>
        <v>103.74986494130508</v>
      </c>
      <c r="AC18" s="21" t="s">
        <v>91</v>
      </c>
      <c r="AD18" s="19">
        <v>1515.39</v>
      </c>
      <c r="AE18" s="22">
        <v>1545.43</v>
      </c>
      <c r="AF18" s="20">
        <f>AE18/AD18*100</f>
        <v>101.9823279815757</v>
      </c>
      <c r="AG18" s="23">
        <v>1913.78</v>
      </c>
      <c r="AH18" s="23">
        <v>1946.3</v>
      </c>
      <c r="AI18" s="24">
        <f>AH18/AG18*100</f>
        <v>101.69925487778116</v>
      </c>
      <c r="AJ18" s="279"/>
      <c r="AK18" s="23">
        <v>1946.3</v>
      </c>
      <c r="AL18" s="23">
        <v>2016.37</v>
      </c>
      <c r="AM18" s="24">
        <f>AL18/AK18*100</f>
        <v>103.60016441453013</v>
      </c>
      <c r="AN18" s="279"/>
    </row>
    <row r="19" spans="1:40" ht="48" customHeight="1">
      <c r="A19" s="13" t="s">
        <v>92</v>
      </c>
      <c r="B19" s="14" t="s">
        <v>93</v>
      </c>
      <c r="C19" s="15" t="s">
        <v>34</v>
      </c>
      <c r="D19" s="15">
        <v>1254.85</v>
      </c>
      <c r="E19" s="15">
        <v>1330.15</v>
      </c>
      <c r="F19" s="15">
        <v>1392.72</v>
      </c>
      <c r="G19" s="15" t="s">
        <v>94</v>
      </c>
      <c r="H19" s="16">
        <v>1392.72</v>
      </c>
      <c r="I19" s="17">
        <v>1553.33</v>
      </c>
      <c r="J19" s="18">
        <f>I19/H19*100</f>
        <v>111.53210982824974</v>
      </c>
      <c r="K19" s="15" t="s">
        <v>95</v>
      </c>
      <c r="L19" s="19">
        <v>1553.33</v>
      </c>
      <c r="M19" s="19">
        <v>1615.47</v>
      </c>
      <c r="N19" s="20">
        <f>M19/L19*100</f>
        <v>104.00043776917978</v>
      </c>
      <c r="O19" s="21" t="s">
        <v>96</v>
      </c>
      <c r="P19" s="19">
        <v>1615.47</v>
      </c>
      <c r="Q19" s="22">
        <v>1747.93</v>
      </c>
      <c r="R19" s="20">
        <f>Q19/P19*100</f>
        <v>108.19947136127568</v>
      </c>
      <c r="S19" s="21" t="s">
        <v>97</v>
      </c>
      <c r="T19" s="22">
        <v>1747.93</v>
      </c>
      <c r="U19" s="22">
        <v>1803.25</v>
      </c>
      <c r="V19" s="20">
        <f>U19/T19*100</f>
        <v>103.16488646570514</v>
      </c>
      <c r="W19" s="19">
        <v>1803.25</v>
      </c>
      <c r="X19" s="22">
        <v>1871.49</v>
      </c>
      <c r="Y19" s="20">
        <f>X19/W19*100</f>
        <v>103.78427838624707</v>
      </c>
      <c r="Z19" s="19">
        <v>1871.49</v>
      </c>
      <c r="AA19" s="22">
        <v>1941.04</v>
      </c>
      <c r="AB19" s="20">
        <f>AA19/Z19*100</f>
        <v>103.71629022864136</v>
      </c>
      <c r="AC19" s="21" t="s">
        <v>98</v>
      </c>
      <c r="AD19" s="19">
        <v>1803.25</v>
      </c>
      <c r="AE19" s="22">
        <v>1838.1</v>
      </c>
      <c r="AF19" s="20">
        <f>AE19/AD19*100</f>
        <v>101.93262165534452</v>
      </c>
      <c r="AG19" s="23">
        <v>1947.7</v>
      </c>
      <c r="AH19" s="23">
        <v>1977.83</v>
      </c>
      <c r="AI19" s="24">
        <f>AH19/AG19*100</f>
        <v>101.5469528161421</v>
      </c>
      <c r="AJ19" s="25" t="s">
        <v>99</v>
      </c>
      <c r="AK19" s="23">
        <v>1977.83</v>
      </c>
      <c r="AL19" s="23">
        <v>2030.53</v>
      </c>
      <c r="AM19" s="24">
        <f>AL19/AK19*100</f>
        <v>102.66453638583701</v>
      </c>
      <c r="AN19" s="25" t="s">
        <v>100</v>
      </c>
    </row>
    <row r="20" spans="1:40" ht="48" customHeight="1">
      <c r="A20" s="296" t="s">
        <v>101</v>
      </c>
      <c r="B20" s="14" t="s">
        <v>102</v>
      </c>
      <c r="C20" s="15"/>
      <c r="D20" s="15"/>
      <c r="E20" s="15"/>
      <c r="F20" s="15"/>
      <c r="G20" s="15"/>
      <c r="H20" s="16"/>
      <c r="I20" s="17"/>
      <c r="J20" s="18"/>
      <c r="K20" s="15"/>
      <c r="L20" s="19"/>
      <c r="M20" s="19"/>
      <c r="N20" s="20"/>
      <c r="O20" s="21"/>
      <c r="P20" s="19"/>
      <c r="Q20" s="20"/>
      <c r="R20" s="20"/>
      <c r="S20" s="21"/>
      <c r="T20" s="56"/>
      <c r="U20" s="56"/>
      <c r="V20" s="56"/>
      <c r="W20" s="57"/>
      <c r="X20" s="57"/>
      <c r="Y20" s="20"/>
      <c r="Z20" s="57"/>
      <c r="AA20" s="57"/>
      <c r="AB20" s="20"/>
      <c r="AC20" s="57"/>
      <c r="AD20" s="57"/>
      <c r="AE20" s="57"/>
      <c r="AF20" s="20"/>
      <c r="AG20" s="58"/>
      <c r="AH20" s="58"/>
      <c r="AI20" s="24"/>
      <c r="AJ20" s="24"/>
      <c r="AK20" s="24"/>
      <c r="AL20" s="24"/>
      <c r="AM20" s="24"/>
      <c r="AN20" s="58"/>
    </row>
    <row r="21" spans="1:40" ht="44.25" customHeight="1">
      <c r="A21" s="296"/>
      <c r="B21" s="55" t="s">
        <v>103</v>
      </c>
      <c r="C21" s="15" t="s">
        <v>34</v>
      </c>
      <c r="D21" s="15"/>
      <c r="E21" s="15"/>
      <c r="F21" s="15"/>
      <c r="G21" s="15"/>
      <c r="H21" s="16">
        <v>1313.95</v>
      </c>
      <c r="I21" s="17">
        <v>1475.63</v>
      </c>
      <c r="J21" s="18">
        <f>I21/H21*100</f>
        <v>112.30488222535104</v>
      </c>
      <c r="K21" s="15" t="s">
        <v>104</v>
      </c>
      <c r="L21" s="19">
        <v>1475.63</v>
      </c>
      <c r="M21" s="19">
        <v>1534.65</v>
      </c>
      <c r="N21" s="20">
        <f>M21/L21*100</f>
        <v>103.99964760814025</v>
      </c>
      <c r="O21" s="21" t="s">
        <v>105</v>
      </c>
      <c r="P21" s="19">
        <v>1534.65</v>
      </c>
      <c r="Q21" s="22">
        <v>1660.5</v>
      </c>
      <c r="R21" s="20">
        <f>Q21/P21*100</f>
        <v>108.2005669045059</v>
      </c>
      <c r="S21" s="21" t="s">
        <v>106</v>
      </c>
      <c r="T21" s="59">
        <v>1660.5</v>
      </c>
      <c r="U21" s="59">
        <v>1715.3</v>
      </c>
      <c r="V21" s="60">
        <f>U21/T21*100</f>
        <v>103.30021077988559</v>
      </c>
      <c r="W21" s="32">
        <v>1715.3</v>
      </c>
      <c r="X21" s="32">
        <v>1786.66</v>
      </c>
      <c r="Y21" s="20">
        <f>X21/W21*100</f>
        <v>104.16020521191629</v>
      </c>
      <c r="Z21" s="32">
        <v>1786.66</v>
      </c>
      <c r="AA21" s="32">
        <v>1848.86</v>
      </c>
      <c r="AB21" s="20">
        <f>AA21/Z21*100</f>
        <v>103.48135627371744</v>
      </c>
      <c r="AC21" s="297" t="s">
        <v>107</v>
      </c>
      <c r="AD21" s="61">
        <v>1715.3</v>
      </c>
      <c r="AE21" s="61">
        <v>1749.6</v>
      </c>
      <c r="AF21" s="20">
        <f>AE21/AD21*100</f>
        <v>101.99965020696087</v>
      </c>
      <c r="AG21" s="23">
        <v>1814.71</v>
      </c>
      <c r="AH21" s="23">
        <v>1845.31</v>
      </c>
      <c r="AI21" s="24">
        <f>AH21/AG21*100</f>
        <v>101.68621983677832</v>
      </c>
      <c r="AJ21" s="298" t="s">
        <v>108</v>
      </c>
      <c r="AK21" s="23">
        <v>1845.31</v>
      </c>
      <c r="AL21" s="23">
        <v>1893.25</v>
      </c>
      <c r="AM21" s="24">
        <f>AL21/AK21*100</f>
        <v>102.59793747392037</v>
      </c>
      <c r="AN21" s="25" t="s">
        <v>109</v>
      </c>
    </row>
    <row r="22" spans="1:40" ht="75" customHeight="1">
      <c r="A22" s="296"/>
      <c r="B22" s="55" t="s">
        <v>110</v>
      </c>
      <c r="C22" s="15" t="s">
        <v>34</v>
      </c>
      <c r="D22" s="15"/>
      <c r="E22" s="15"/>
      <c r="F22" s="15"/>
      <c r="G22" s="15"/>
      <c r="H22" s="16"/>
      <c r="I22" s="17"/>
      <c r="J22" s="18"/>
      <c r="K22" s="15"/>
      <c r="L22" s="19">
        <v>1843.2</v>
      </c>
      <c r="M22" s="19">
        <v>1902.22</v>
      </c>
      <c r="N22" s="20">
        <f>M22/L22*100</f>
        <v>103.20203993055554</v>
      </c>
      <c r="O22" s="21" t="s">
        <v>105</v>
      </c>
      <c r="P22" s="19">
        <v>1902.22</v>
      </c>
      <c r="Q22" s="22">
        <v>1932.88</v>
      </c>
      <c r="R22" s="20">
        <f>Q22/P22*100</f>
        <v>101.6118009483656</v>
      </c>
      <c r="S22" s="21" t="s">
        <v>106</v>
      </c>
      <c r="T22" s="22">
        <v>1932.88</v>
      </c>
      <c r="U22" s="22">
        <v>1996.67</v>
      </c>
      <c r="V22" s="20">
        <f>U22/T22*100</f>
        <v>103.3002566118952</v>
      </c>
      <c r="W22" s="32">
        <v>1996.67</v>
      </c>
      <c r="X22" s="32">
        <v>2079.29</v>
      </c>
      <c r="Y22" s="20">
        <f>X22/W22*100</f>
        <v>104.13788958616095</v>
      </c>
      <c r="Z22" s="32">
        <v>2079.29</v>
      </c>
      <c r="AA22" s="32">
        <v>2153.11</v>
      </c>
      <c r="AB22" s="20">
        <f>AA22/Z22*100</f>
        <v>103.55025032583238</v>
      </c>
      <c r="AC22" s="297"/>
      <c r="AD22" s="32">
        <v>1996.67</v>
      </c>
      <c r="AE22" s="61">
        <v>2036.6</v>
      </c>
      <c r="AF22" s="20">
        <f>AE22/AD22*100</f>
        <v>101.99982971647792</v>
      </c>
      <c r="AG22" s="23">
        <v>2118.84</v>
      </c>
      <c r="AH22" s="23">
        <v>2154.6</v>
      </c>
      <c r="AI22" s="24">
        <f>AH22/AG22*100</f>
        <v>101.68771592003169</v>
      </c>
      <c r="AJ22" s="298"/>
      <c r="AK22" s="23">
        <v>2154.6</v>
      </c>
      <c r="AL22" s="23">
        <v>2232.17</v>
      </c>
      <c r="AM22" s="24">
        <f>AL22/AK22*100</f>
        <v>103.6002042142393</v>
      </c>
      <c r="AN22" s="62"/>
    </row>
    <row r="23" spans="1:40" ht="35.25" customHeight="1">
      <c r="A23" s="63" t="s">
        <v>111</v>
      </c>
      <c r="B23" s="14" t="s">
        <v>112</v>
      </c>
      <c r="C23" s="15"/>
      <c r="D23" s="15"/>
      <c r="E23" s="15"/>
      <c r="F23" s="15"/>
      <c r="G23" s="15"/>
      <c r="H23" s="16"/>
      <c r="I23" s="17"/>
      <c r="J23" s="18"/>
      <c r="K23" s="15"/>
      <c r="L23" s="19"/>
      <c r="M23" s="22"/>
      <c r="N23" s="20"/>
      <c r="O23" s="21"/>
      <c r="P23" s="22"/>
      <c r="Q23" s="22"/>
      <c r="R23" s="20"/>
      <c r="S23" s="21"/>
      <c r="T23" s="22"/>
      <c r="U23" s="22"/>
      <c r="V23" s="20"/>
      <c r="W23" s="32"/>
      <c r="X23" s="32"/>
      <c r="Y23" s="20"/>
      <c r="Z23" s="32"/>
      <c r="AA23" s="32"/>
      <c r="AB23" s="20"/>
      <c r="AC23" s="64"/>
      <c r="AD23" s="32"/>
      <c r="AE23" s="32"/>
      <c r="AF23" s="20"/>
      <c r="AG23" s="23"/>
      <c r="AH23" s="23"/>
      <c r="AI23" s="24"/>
      <c r="AJ23" s="65"/>
      <c r="AK23" s="23"/>
      <c r="AL23" s="23"/>
      <c r="AM23" s="24"/>
      <c r="AN23" s="25"/>
    </row>
    <row r="24" spans="1:40" ht="37.5" customHeight="1">
      <c r="A24" s="63"/>
      <c r="B24" s="55" t="s">
        <v>83</v>
      </c>
      <c r="C24" s="15" t="s">
        <v>34</v>
      </c>
      <c r="D24" s="15"/>
      <c r="E24" s="15"/>
      <c r="F24" s="15"/>
      <c r="G24" s="15"/>
      <c r="H24" s="16"/>
      <c r="I24" s="17"/>
      <c r="J24" s="18"/>
      <c r="K24" s="15"/>
      <c r="L24" s="19"/>
      <c r="M24" s="22"/>
      <c r="N24" s="20"/>
      <c r="O24" s="21"/>
      <c r="P24" s="22"/>
      <c r="Q24" s="22"/>
      <c r="R24" s="20"/>
      <c r="S24" s="21"/>
      <c r="T24" s="22"/>
      <c r="U24" s="22"/>
      <c r="V24" s="20"/>
      <c r="W24" s="32"/>
      <c r="X24" s="32"/>
      <c r="Y24" s="20"/>
      <c r="Z24" s="32"/>
      <c r="AA24" s="32"/>
      <c r="AB24" s="20"/>
      <c r="AC24" s="64"/>
      <c r="AD24" s="32"/>
      <c r="AE24" s="32"/>
      <c r="AF24" s="20"/>
      <c r="AG24" s="23">
        <v>1625.23</v>
      </c>
      <c r="AH24" s="23">
        <v>1652.84</v>
      </c>
      <c r="AI24" s="24">
        <f>AH24/AG24*100</f>
        <v>101.69883647237621</v>
      </c>
      <c r="AJ24" s="65" t="s">
        <v>113</v>
      </c>
      <c r="AK24" s="23">
        <v>1652.84</v>
      </c>
      <c r="AL24" s="23">
        <v>1733.1</v>
      </c>
      <c r="AM24" s="24">
        <f>AL24/AK24*100</f>
        <v>104.85588441712446</v>
      </c>
      <c r="AN24" s="279" t="s">
        <v>114</v>
      </c>
    </row>
    <row r="25" spans="1:40" ht="30.75" customHeight="1">
      <c r="A25" s="63"/>
      <c r="B25" s="55" t="s">
        <v>86</v>
      </c>
      <c r="C25" s="15" t="s">
        <v>34</v>
      </c>
      <c r="D25" s="15"/>
      <c r="E25" s="15"/>
      <c r="F25" s="15"/>
      <c r="G25" s="15"/>
      <c r="H25" s="16"/>
      <c r="I25" s="17"/>
      <c r="J25" s="18"/>
      <c r="K25" s="15"/>
      <c r="L25" s="19"/>
      <c r="M25" s="22"/>
      <c r="N25" s="20"/>
      <c r="O25" s="21"/>
      <c r="P25" s="22"/>
      <c r="Q25" s="22"/>
      <c r="R25" s="20"/>
      <c r="S25" s="21"/>
      <c r="T25" s="22"/>
      <c r="U25" s="22"/>
      <c r="V25" s="20"/>
      <c r="W25" s="32"/>
      <c r="X25" s="32"/>
      <c r="Y25" s="20"/>
      <c r="Z25" s="32"/>
      <c r="AA25" s="32"/>
      <c r="AB25" s="20"/>
      <c r="AC25" s="64"/>
      <c r="AD25" s="32"/>
      <c r="AE25" s="32"/>
      <c r="AF25" s="20"/>
      <c r="AG25" s="23">
        <v>1929.36</v>
      </c>
      <c r="AH25" s="23">
        <v>1962.13</v>
      </c>
      <c r="AI25" s="24">
        <f>AH25/AG25*100</f>
        <v>101.69849069121368</v>
      </c>
      <c r="AJ25" s="65" t="s">
        <v>113</v>
      </c>
      <c r="AK25" s="23">
        <v>1962.13</v>
      </c>
      <c r="AL25" s="23">
        <v>2072.02</v>
      </c>
      <c r="AM25" s="24">
        <f>AL25/AK25*100</f>
        <v>105.60054634504338</v>
      </c>
      <c r="AN25" s="279"/>
    </row>
    <row r="26" spans="1:40" ht="38.25" customHeight="1">
      <c r="A26" s="13" t="s">
        <v>115</v>
      </c>
      <c r="B26" s="14" t="s">
        <v>116</v>
      </c>
      <c r="C26" s="15" t="s">
        <v>34</v>
      </c>
      <c r="D26" s="15">
        <v>1096.96</v>
      </c>
      <c r="E26" s="15">
        <v>1162.78</v>
      </c>
      <c r="F26" s="15">
        <v>1224.39</v>
      </c>
      <c r="G26" s="15" t="s">
        <v>117</v>
      </c>
      <c r="H26" s="16">
        <v>1224.39</v>
      </c>
      <c r="I26" s="17">
        <v>1461.82</v>
      </c>
      <c r="J26" s="18">
        <f>I26/H26*100</f>
        <v>119.39169708997947</v>
      </c>
      <c r="K26" s="15" t="s">
        <v>118</v>
      </c>
      <c r="L26" s="41">
        <v>1461.82</v>
      </c>
      <c r="M26" s="41">
        <v>1520.29</v>
      </c>
      <c r="N26" s="20">
        <f>M26/L26*100</f>
        <v>103.99980845794967</v>
      </c>
      <c r="O26" s="21" t="s">
        <v>119</v>
      </c>
      <c r="P26" s="41">
        <v>1520.29</v>
      </c>
      <c r="Q26" s="22">
        <v>1644.94</v>
      </c>
      <c r="R26" s="20">
        <f>Q26/P26*100</f>
        <v>108.19909359398537</v>
      </c>
      <c r="S26" s="21" t="s">
        <v>120</v>
      </c>
      <c r="T26" s="22">
        <v>1644.94</v>
      </c>
      <c r="U26" s="22">
        <v>1699.24</v>
      </c>
      <c r="V26" s="20">
        <f>U26/T26*100</f>
        <v>103.30103225649567</v>
      </c>
      <c r="W26" s="32">
        <v>1699.24</v>
      </c>
      <c r="X26" s="32">
        <v>1761.45</v>
      </c>
      <c r="Y26" s="20">
        <f>X26/W26*100</f>
        <v>103.66104846872719</v>
      </c>
      <c r="Z26" s="32">
        <v>1761.45</v>
      </c>
      <c r="AA26" s="32">
        <v>1822.26</v>
      </c>
      <c r="AB26" s="20">
        <f>AA26/Z26*100</f>
        <v>103.45226943711148</v>
      </c>
      <c r="AC26" s="64" t="s">
        <v>121</v>
      </c>
      <c r="AD26" s="32">
        <v>1699.24</v>
      </c>
      <c r="AE26" s="32">
        <v>1733.04</v>
      </c>
      <c r="AF26" s="20">
        <f>AE26/AD26*100</f>
        <v>101.98912454979873</v>
      </c>
      <c r="AG26" s="23">
        <v>1985.82</v>
      </c>
      <c r="AH26" s="23">
        <v>2065.25</v>
      </c>
      <c r="AI26" s="24">
        <f>AH26/AG26*100</f>
        <v>103.99985900031221</v>
      </c>
      <c r="AJ26" s="65" t="s">
        <v>122</v>
      </c>
      <c r="AK26" s="23">
        <v>2065.25</v>
      </c>
      <c r="AL26" s="23">
        <v>2180.89</v>
      </c>
      <c r="AM26" s="24">
        <f>AL26/AK26*100</f>
        <v>105.59932211596659</v>
      </c>
      <c r="AN26" s="25" t="s">
        <v>123</v>
      </c>
    </row>
    <row r="27" spans="1:40" ht="39" customHeight="1">
      <c r="A27" s="13" t="s">
        <v>124</v>
      </c>
      <c r="B27" s="14" t="s">
        <v>125</v>
      </c>
      <c r="C27" s="15" t="s">
        <v>34</v>
      </c>
      <c r="D27" s="15">
        <v>1050.74</v>
      </c>
      <c r="E27" s="15">
        <v>1113.79</v>
      </c>
      <c r="F27" s="15">
        <v>1172.79</v>
      </c>
      <c r="G27" s="15" t="s">
        <v>126</v>
      </c>
      <c r="H27" s="16">
        <v>1172.79</v>
      </c>
      <c r="I27" s="66">
        <v>1315.7</v>
      </c>
      <c r="J27" s="18">
        <f>I27/H27*100</f>
        <v>112.18547224993391</v>
      </c>
      <c r="K27" s="15" t="s">
        <v>127</v>
      </c>
      <c r="L27" s="19">
        <v>1315.7</v>
      </c>
      <c r="M27" s="19">
        <v>1368.33</v>
      </c>
      <c r="N27" s="20">
        <f>M27/L27*100</f>
        <v>104.0001520103367</v>
      </c>
      <c r="O27" s="21" t="s">
        <v>128</v>
      </c>
      <c r="P27" s="19">
        <v>1368.33</v>
      </c>
      <c r="Q27" s="22">
        <v>1480.48</v>
      </c>
      <c r="R27" s="20">
        <f>Q27/P27*100</f>
        <v>108.19612228044406</v>
      </c>
      <c r="S27" s="21" t="s">
        <v>129</v>
      </c>
      <c r="T27" s="22">
        <v>1480.48</v>
      </c>
      <c r="U27" s="22">
        <v>1525.4</v>
      </c>
      <c r="V27" s="20">
        <f>U27/T27*100</f>
        <v>103.03415108613423</v>
      </c>
      <c r="W27" s="32">
        <v>1525.4</v>
      </c>
      <c r="X27" s="32">
        <v>1582.21</v>
      </c>
      <c r="Y27" s="20">
        <f>X27/W27*100</f>
        <v>103.72426904418512</v>
      </c>
      <c r="Z27" s="32">
        <v>1582.21</v>
      </c>
      <c r="AA27" s="61">
        <v>1640.2</v>
      </c>
      <c r="AB27" s="20">
        <f>AA27/Z27*100</f>
        <v>103.66512662668039</v>
      </c>
      <c r="AC27" s="64" t="s">
        <v>130</v>
      </c>
      <c r="AD27" s="61">
        <v>1525.4</v>
      </c>
      <c r="AE27" s="32">
        <v>1550.17</v>
      </c>
      <c r="AF27" s="20">
        <f>AE27/AD27*100</f>
        <v>101.62383637078798</v>
      </c>
      <c r="AG27" s="23">
        <v>1670.39</v>
      </c>
      <c r="AH27" s="23">
        <v>1697.46</v>
      </c>
      <c r="AI27" s="24">
        <f>AH27/AG27*100</f>
        <v>101.62057962511749</v>
      </c>
      <c r="AJ27" s="65" t="s">
        <v>131</v>
      </c>
      <c r="AK27" s="23">
        <v>1697.46</v>
      </c>
      <c r="AL27" s="23">
        <v>1780.21</v>
      </c>
      <c r="AM27" s="24">
        <f>AL27/AK27*100</f>
        <v>104.87493077892852</v>
      </c>
      <c r="AN27" s="25" t="s">
        <v>132</v>
      </c>
    </row>
    <row r="28" spans="1:40" ht="103.5" customHeight="1">
      <c r="A28" s="67" t="s">
        <v>133</v>
      </c>
      <c r="B28" s="68" t="s">
        <v>134</v>
      </c>
      <c r="C28" s="69"/>
      <c r="D28" s="69"/>
      <c r="E28" s="69"/>
      <c r="F28" s="69"/>
      <c r="G28" s="69"/>
      <c r="H28" s="70"/>
      <c r="I28" s="71"/>
      <c r="J28" s="72"/>
      <c r="K28" s="69"/>
      <c r="L28" s="73"/>
      <c r="M28" s="73"/>
      <c r="N28" s="74"/>
      <c r="O28" s="75"/>
      <c r="P28" s="73"/>
      <c r="Q28" s="76"/>
      <c r="R28" s="74"/>
      <c r="S28" s="77"/>
      <c r="T28" s="76"/>
      <c r="U28" s="76"/>
      <c r="V28" s="74"/>
      <c r="W28" s="78"/>
      <c r="X28" s="78"/>
      <c r="Y28" s="74"/>
      <c r="Z28" s="78"/>
      <c r="AA28" s="78"/>
      <c r="AB28" s="74"/>
      <c r="AC28" s="75"/>
      <c r="AD28" s="78"/>
      <c r="AE28" s="78"/>
      <c r="AF28" s="74"/>
      <c r="AG28" s="78"/>
      <c r="AH28" s="78"/>
      <c r="AI28" s="79"/>
      <c r="AJ28" s="79"/>
      <c r="AK28" s="79"/>
      <c r="AL28" s="79"/>
      <c r="AM28" s="79"/>
      <c r="AN28" s="75"/>
    </row>
    <row r="29" spans="1:40" ht="33" customHeight="1">
      <c r="A29" s="292"/>
      <c r="B29" s="299" t="s">
        <v>135</v>
      </c>
      <c r="C29" s="15"/>
      <c r="D29" s="81"/>
      <c r="E29" s="81"/>
      <c r="F29" s="81"/>
      <c r="G29" s="81"/>
      <c r="H29" s="82"/>
      <c r="I29" s="83"/>
      <c r="J29" s="84"/>
      <c r="K29" s="81"/>
      <c r="L29" s="85"/>
      <c r="M29" s="85"/>
      <c r="N29" s="86"/>
      <c r="O29" s="87"/>
      <c r="P29" s="19">
        <v>1626.97</v>
      </c>
      <c r="Q29" s="22">
        <v>1910.94</v>
      </c>
      <c r="R29" s="20">
        <f>Q29/P29*100</f>
        <v>117.45391740474625</v>
      </c>
      <c r="S29" s="21" t="s">
        <v>136</v>
      </c>
      <c r="T29" s="22">
        <v>1910.94</v>
      </c>
      <c r="U29" s="22">
        <v>1950.22</v>
      </c>
      <c r="V29" s="60">
        <f>U29/T29*100</f>
        <v>102.05553287910662</v>
      </c>
      <c r="W29" s="32">
        <v>1950.22</v>
      </c>
      <c r="X29" s="32">
        <v>2019.38</v>
      </c>
      <c r="Y29" s="20">
        <f>X29/W29*100</f>
        <v>103.54626657505308</v>
      </c>
      <c r="Z29" s="32">
        <v>2019.38</v>
      </c>
      <c r="AA29" s="32">
        <v>2067.93</v>
      </c>
      <c r="AB29" s="20">
        <f>AA29/Z29*100</f>
        <v>102.40420327031067</v>
      </c>
      <c r="AC29" s="297" t="s">
        <v>137</v>
      </c>
      <c r="AD29" s="32">
        <v>1950.22</v>
      </c>
      <c r="AE29" s="32">
        <v>1989.17</v>
      </c>
      <c r="AF29" s="20">
        <f>AE29/AD29*100</f>
        <v>101.99721057111506</v>
      </c>
      <c r="AG29" s="88"/>
      <c r="AH29" s="88"/>
      <c r="AI29" s="24"/>
      <c r="AJ29" s="51"/>
      <c r="AK29" s="24"/>
      <c r="AL29" s="24"/>
      <c r="AM29" s="24"/>
      <c r="AN29" s="89"/>
    </row>
    <row r="30" spans="1:40" ht="36" customHeight="1">
      <c r="A30" s="292"/>
      <c r="B30" s="299"/>
      <c r="C30" s="15" t="s">
        <v>34</v>
      </c>
      <c r="D30" s="81"/>
      <c r="E30" s="81"/>
      <c r="F30" s="81"/>
      <c r="G30" s="81"/>
      <c r="H30" s="82"/>
      <c r="I30" s="83"/>
      <c r="J30" s="84"/>
      <c r="K30" s="81"/>
      <c r="L30" s="85"/>
      <c r="M30" s="85"/>
      <c r="N30" s="86"/>
      <c r="O30" s="87"/>
      <c r="P30" s="19"/>
      <c r="Q30" s="22"/>
      <c r="R30" s="20"/>
      <c r="S30" s="21"/>
      <c r="T30" s="22"/>
      <c r="U30" s="22"/>
      <c r="V30" s="60"/>
      <c r="W30" s="32"/>
      <c r="X30" s="32"/>
      <c r="Y30" s="20"/>
      <c r="Z30" s="32"/>
      <c r="AA30" s="32"/>
      <c r="AB30" s="20"/>
      <c r="AC30" s="297"/>
      <c r="AD30" s="32"/>
      <c r="AE30" s="32"/>
      <c r="AF30" s="20"/>
      <c r="AG30" s="23">
        <v>2410.09</v>
      </c>
      <c r="AH30" s="23">
        <v>2455.88</v>
      </c>
      <c r="AI30" s="24">
        <f>AH30/AG30*100</f>
        <v>101.89992904829279</v>
      </c>
      <c r="AJ30" s="298" t="s">
        <v>138</v>
      </c>
      <c r="AK30" s="23">
        <v>2455.88</v>
      </c>
      <c r="AL30" s="23">
        <v>2544.29</v>
      </c>
      <c r="AM30" s="24">
        <f>AL30/AK30*100</f>
        <v>103.59993159274883</v>
      </c>
      <c r="AN30" s="25" t="s">
        <v>139</v>
      </c>
    </row>
    <row r="31" spans="1:40" ht="33" customHeight="1">
      <c r="A31" s="292"/>
      <c r="B31" s="80" t="s">
        <v>83</v>
      </c>
      <c r="C31" s="15" t="s">
        <v>34</v>
      </c>
      <c r="D31" s="81"/>
      <c r="E31" s="81"/>
      <c r="F31" s="81"/>
      <c r="G31" s="81"/>
      <c r="H31" s="82"/>
      <c r="I31" s="83"/>
      <c r="J31" s="84"/>
      <c r="K31" s="81"/>
      <c r="L31" s="85"/>
      <c r="M31" s="85"/>
      <c r="N31" s="86"/>
      <c r="O31" s="87"/>
      <c r="P31" s="90">
        <v>1284.87</v>
      </c>
      <c r="Q31" s="59">
        <v>1538.93</v>
      </c>
      <c r="R31" s="60">
        <f>Q31/P31*100</f>
        <v>119.7732066279079</v>
      </c>
      <c r="S31" s="91" t="s">
        <v>136</v>
      </c>
      <c r="T31" s="59">
        <v>1538.93</v>
      </c>
      <c r="U31" s="59">
        <v>1563.85</v>
      </c>
      <c r="V31" s="60">
        <f>U31/T31*100</f>
        <v>101.61930692104252</v>
      </c>
      <c r="W31" s="92">
        <v>1563.85</v>
      </c>
      <c r="X31" s="93">
        <v>1625.6</v>
      </c>
      <c r="Y31" s="60">
        <f>X31/W31*100</f>
        <v>103.94858841960546</v>
      </c>
      <c r="Z31" s="93">
        <v>1625.6</v>
      </c>
      <c r="AA31" s="92">
        <v>1653.46</v>
      </c>
      <c r="AB31" s="60">
        <f>AA31/Z31*100</f>
        <v>101.71382874015748</v>
      </c>
      <c r="AC31" s="297"/>
      <c r="AD31" s="92">
        <v>1563.85</v>
      </c>
      <c r="AE31" s="93">
        <v>1647.55</v>
      </c>
      <c r="AF31" s="60">
        <f>AE31/AD31*100</f>
        <v>105.35217572017777</v>
      </c>
      <c r="AG31" s="23">
        <v>1744.91</v>
      </c>
      <c r="AH31" s="23">
        <v>1795.42</v>
      </c>
      <c r="AI31" s="24">
        <f>AH31/AG31*100</f>
        <v>102.89470517104033</v>
      </c>
      <c r="AJ31" s="298"/>
      <c r="AK31" s="23">
        <v>1795.42</v>
      </c>
      <c r="AL31" s="23">
        <v>1835.35</v>
      </c>
      <c r="AM31" s="24">
        <f>AL31/AK31*100</f>
        <v>102.22399215782379</v>
      </c>
      <c r="AN31" s="62"/>
    </row>
    <row r="32" spans="1:40" ht="69.75" customHeight="1">
      <c r="A32" s="292"/>
      <c r="B32" s="94" t="s">
        <v>140</v>
      </c>
      <c r="C32" s="15" t="s">
        <v>34</v>
      </c>
      <c r="D32" s="95"/>
      <c r="E32" s="95"/>
      <c r="F32" s="95"/>
      <c r="G32" s="95"/>
      <c r="H32" s="96"/>
      <c r="I32" s="96"/>
      <c r="J32" s="97"/>
      <c r="K32" s="95"/>
      <c r="L32" s="96"/>
      <c r="M32" s="96"/>
      <c r="N32" s="95"/>
      <c r="O32" s="95"/>
      <c r="P32" s="96"/>
      <c r="Q32" s="95"/>
      <c r="R32" s="98"/>
      <c r="S32" s="95"/>
      <c r="T32" s="96"/>
      <c r="U32" s="95"/>
      <c r="V32" s="98"/>
      <c r="W32" s="99"/>
      <c r="X32" s="99"/>
      <c r="Y32" s="98"/>
      <c r="Z32" s="99"/>
      <c r="AA32" s="99"/>
      <c r="AB32" s="98"/>
      <c r="AC32" s="100"/>
      <c r="AD32" s="99"/>
      <c r="AE32" s="99"/>
      <c r="AF32" s="98"/>
      <c r="AG32" s="101">
        <v>2105.96</v>
      </c>
      <c r="AH32" s="101">
        <v>2146.6</v>
      </c>
      <c r="AI32" s="102">
        <f>AH32/AG32*100</f>
        <v>101.92976124902657</v>
      </c>
      <c r="AJ32" s="298"/>
      <c r="AK32" s="101">
        <v>2146.6</v>
      </c>
      <c r="AL32" s="101">
        <v>2205.37</v>
      </c>
      <c r="AM32" s="102">
        <f>AL32/AK32*100</f>
        <v>102.73781794465665</v>
      </c>
      <c r="AN32" s="62"/>
    </row>
    <row r="33" spans="1:40" ht="105" customHeight="1">
      <c r="A33" s="292" t="s">
        <v>141</v>
      </c>
      <c r="B33" s="14" t="s">
        <v>142</v>
      </c>
      <c r="C33" s="56"/>
      <c r="D33" s="56"/>
      <c r="E33" s="56"/>
      <c r="F33" s="56"/>
      <c r="G33" s="56"/>
      <c r="H33" s="103"/>
      <c r="I33" s="103"/>
      <c r="J33" s="104"/>
      <c r="K33" s="56"/>
      <c r="L33" s="103"/>
      <c r="M33" s="103"/>
      <c r="N33" s="56"/>
      <c r="O33" s="56"/>
      <c r="P33" s="103"/>
      <c r="Q33" s="56"/>
      <c r="R33" s="20"/>
      <c r="S33" s="56"/>
      <c r="T33" s="103"/>
      <c r="U33" s="56"/>
      <c r="V33" s="20"/>
      <c r="W33" s="105"/>
      <c r="X33" s="105"/>
      <c r="Y33" s="20"/>
      <c r="Z33" s="105"/>
      <c r="AA33" s="105"/>
      <c r="AB33" s="20"/>
      <c r="AC33" s="57"/>
      <c r="AD33" s="105"/>
      <c r="AE33" s="105"/>
      <c r="AF33" s="20"/>
      <c r="AG33" s="105"/>
      <c r="AH33" s="105"/>
      <c r="AI33" s="24"/>
      <c r="AJ33" s="24"/>
      <c r="AK33" s="24"/>
      <c r="AL33" s="24"/>
      <c r="AM33" s="24"/>
      <c r="AN33" s="57"/>
    </row>
    <row r="34" spans="1:40" ht="62.25" customHeight="1">
      <c r="A34" s="292"/>
      <c r="B34" s="55" t="s">
        <v>143</v>
      </c>
      <c r="C34" s="15" t="s">
        <v>34</v>
      </c>
      <c r="D34" s="15">
        <v>1211.29</v>
      </c>
      <c r="E34" s="15">
        <v>1283.97</v>
      </c>
      <c r="F34" s="15">
        <v>1351.94</v>
      </c>
      <c r="G34" s="15" t="s">
        <v>144</v>
      </c>
      <c r="H34" s="16">
        <v>1351.94</v>
      </c>
      <c r="I34" s="17">
        <v>1512.62</v>
      </c>
      <c r="J34" s="18">
        <f>I34/H34*100</f>
        <v>111.88514283178246</v>
      </c>
      <c r="K34" s="15" t="s">
        <v>145</v>
      </c>
      <c r="L34" s="19">
        <v>1512.62</v>
      </c>
      <c r="M34" s="19">
        <v>1573.13</v>
      </c>
      <c r="N34" s="20">
        <f>M34/L34*100</f>
        <v>104.00034377437825</v>
      </c>
      <c r="O34" s="21" t="s">
        <v>146</v>
      </c>
      <c r="P34" s="19">
        <v>1573.13</v>
      </c>
      <c r="Q34" s="22">
        <v>1676.49</v>
      </c>
      <c r="R34" s="20">
        <f>Q34/P34*100</f>
        <v>106.57034065843254</v>
      </c>
      <c r="S34" s="278" t="s">
        <v>147</v>
      </c>
      <c r="T34" s="22">
        <v>1676.49</v>
      </c>
      <c r="U34" s="22">
        <v>1724.18</v>
      </c>
      <c r="V34" s="20">
        <f>U34/T34*100</f>
        <v>102.84463372880244</v>
      </c>
      <c r="W34" s="32">
        <v>1724.18</v>
      </c>
      <c r="X34" s="32">
        <v>1787.94</v>
      </c>
      <c r="Y34" s="20">
        <f>X34/W34*100</f>
        <v>103.69798976904963</v>
      </c>
      <c r="Z34" s="32">
        <v>1787.94</v>
      </c>
      <c r="AA34" s="32">
        <v>1853.06</v>
      </c>
      <c r="AB34" s="20">
        <f>AA34/Z34*100</f>
        <v>103.64218038636643</v>
      </c>
      <c r="AC34" s="264" t="s">
        <v>148</v>
      </c>
      <c r="AD34" s="32">
        <v>1724.18</v>
      </c>
      <c r="AE34" s="32">
        <v>1758.41</v>
      </c>
      <c r="AF34" s="20">
        <f>AE34/AD34*100</f>
        <v>101.98529155888596</v>
      </c>
      <c r="AG34" s="107">
        <v>1851.05</v>
      </c>
      <c r="AH34" s="23">
        <v>1880.72</v>
      </c>
      <c r="AI34" s="24">
        <f>AH34/AG34*100</f>
        <v>101.60287404446126</v>
      </c>
      <c r="AJ34" s="265" t="s">
        <v>149</v>
      </c>
      <c r="AK34" s="23">
        <v>1880.72</v>
      </c>
      <c r="AL34" s="23">
        <v>1929.56</v>
      </c>
      <c r="AM34" s="24">
        <f>AL34/AK34*100</f>
        <v>102.5968777914841</v>
      </c>
      <c r="AN34" s="279" t="s">
        <v>150</v>
      </c>
    </row>
    <row r="35" spans="1:40" ht="47.25" customHeight="1">
      <c r="A35" s="292"/>
      <c r="B35" s="55" t="s">
        <v>151</v>
      </c>
      <c r="C35" s="15" t="s">
        <v>34</v>
      </c>
      <c r="D35" s="15">
        <v>1178.54</v>
      </c>
      <c r="E35" s="15">
        <v>1249.25</v>
      </c>
      <c r="F35" s="15">
        <v>1315.12</v>
      </c>
      <c r="G35" s="15" t="s">
        <v>144</v>
      </c>
      <c r="H35" s="16">
        <v>1315.12</v>
      </c>
      <c r="I35" s="17">
        <v>1454.75</v>
      </c>
      <c r="J35" s="18">
        <f>I35/H35*100</f>
        <v>110.6172820731188</v>
      </c>
      <c r="K35" s="15" t="s">
        <v>145</v>
      </c>
      <c r="L35" s="19">
        <v>1454.75</v>
      </c>
      <c r="M35" s="19">
        <v>1512.94</v>
      </c>
      <c r="N35" s="20">
        <f>M35/L35*100</f>
        <v>104</v>
      </c>
      <c r="O35" s="21" t="s">
        <v>152</v>
      </c>
      <c r="P35" s="19">
        <v>1512.94</v>
      </c>
      <c r="Q35" s="22">
        <v>1612.82</v>
      </c>
      <c r="R35" s="20">
        <f>Q35/P35*100</f>
        <v>106.60171586447578</v>
      </c>
      <c r="S35" s="278"/>
      <c r="T35" s="22">
        <v>1612.82</v>
      </c>
      <c r="U35" s="22">
        <v>1649.98</v>
      </c>
      <c r="V35" s="20">
        <f>U35/T35*100</f>
        <v>102.30403888840665</v>
      </c>
      <c r="W35" s="32">
        <v>1649.98</v>
      </c>
      <c r="X35" s="32">
        <v>1712.18</v>
      </c>
      <c r="Y35" s="20">
        <f>X35/W35*100</f>
        <v>103.76974266354743</v>
      </c>
      <c r="Z35" s="32">
        <v>1712.18</v>
      </c>
      <c r="AA35" s="32">
        <v>1775.78</v>
      </c>
      <c r="AB35" s="20">
        <f>AA35/Z35*100</f>
        <v>103.7145627212092</v>
      </c>
      <c r="AC35" s="264"/>
      <c r="AD35" s="32">
        <v>1649.98</v>
      </c>
      <c r="AE35" s="32">
        <v>1669.75</v>
      </c>
      <c r="AF35" s="20">
        <f>AE35/AD35*100</f>
        <v>101.19819634177385</v>
      </c>
      <c r="AG35" s="23">
        <v>1765.84</v>
      </c>
      <c r="AH35" s="23">
        <v>1782.77</v>
      </c>
      <c r="AI35" s="24">
        <f>AH35/AG35*100</f>
        <v>100.95875050967244</v>
      </c>
      <c r="AJ35" s="265"/>
      <c r="AK35" s="23">
        <v>1782.77</v>
      </c>
      <c r="AL35" s="23">
        <v>1828.93</v>
      </c>
      <c r="AM35" s="24">
        <f>AL35/AK35*100</f>
        <v>102.58922912097468</v>
      </c>
      <c r="AN35" s="279"/>
    </row>
    <row r="36" spans="1:40" ht="37.5" customHeight="1">
      <c r="A36" s="63" t="s">
        <v>153</v>
      </c>
      <c r="B36" s="108" t="s">
        <v>154</v>
      </c>
      <c r="C36" s="15" t="s">
        <v>34</v>
      </c>
      <c r="D36" s="15">
        <v>1238.3</v>
      </c>
      <c r="E36" s="42">
        <v>1312.6</v>
      </c>
      <c r="F36" s="42">
        <v>1382.17</v>
      </c>
      <c r="G36" s="15" t="s">
        <v>155</v>
      </c>
      <c r="H36" s="109">
        <v>1382.17</v>
      </c>
      <c r="I36" s="17">
        <v>1555.52</v>
      </c>
      <c r="J36" s="18">
        <f>I36/H36*100</f>
        <v>112.54187256270936</v>
      </c>
      <c r="K36" s="15" t="s">
        <v>156</v>
      </c>
      <c r="L36" s="19">
        <v>1555.52</v>
      </c>
      <c r="M36" s="19">
        <v>1617.73</v>
      </c>
      <c r="N36" s="20">
        <f>M36/L36*100</f>
        <v>103.99930569841595</v>
      </c>
      <c r="O36" s="21" t="s">
        <v>157</v>
      </c>
      <c r="P36" s="19">
        <v>1617.73</v>
      </c>
      <c r="Q36" s="22">
        <v>1750.36</v>
      </c>
      <c r="R36" s="20">
        <f>Q36/P36*100</f>
        <v>108.19852509380428</v>
      </c>
      <c r="S36" s="21" t="s">
        <v>158</v>
      </c>
      <c r="T36" s="22">
        <v>1750.36</v>
      </c>
      <c r="U36" s="22">
        <v>1808.14</v>
      </c>
      <c r="V36" s="20">
        <f>U36/T36*100</f>
        <v>103.3010352156128</v>
      </c>
      <c r="W36" s="32">
        <v>1808.14</v>
      </c>
      <c r="X36" s="32">
        <v>1884.01</v>
      </c>
      <c r="Y36" s="20">
        <f>X36/W36*100</f>
        <v>104.19602464410941</v>
      </c>
      <c r="Z36" s="32">
        <v>1884.01</v>
      </c>
      <c r="AA36" s="32">
        <v>1949.56</v>
      </c>
      <c r="AB36" s="20">
        <f>AA36/Z36*100</f>
        <v>103.47928089553665</v>
      </c>
      <c r="AC36" s="110" t="s">
        <v>159</v>
      </c>
      <c r="AD36" s="32">
        <v>1808.14</v>
      </c>
      <c r="AE36" s="32">
        <v>1844.23</v>
      </c>
      <c r="AF36" s="20">
        <f>AE36/AD36*100</f>
        <v>101.99597376309355</v>
      </c>
      <c r="AG36" s="23">
        <v>2299.64</v>
      </c>
      <c r="AH36" s="23">
        <v>2335.18</v>
      </c>
      <c r="AI36" s="24">
        <f>AH36/AG36*100</f>
        <v>101.54545928928005</v>
      </c>
      <c r="AJ36" s="65" t="s">
        <v>160</v>
      </c>
      <c r="AK36" s="23">
        <v>2335.18</v>
      </c>
      <c r="AL36" s="23">
        <v>2395.69</v>
      </c>
      <c r="AM36" s="24">
        <f>AL36/AK36*100</f>
        <v>102.59123493692135</v>
      </c>
      <c r="AN36" s="25" t="s">
        <v>161</v>
      </c>
    </row>
    <row r="37" spans="1:40" ht="34.5" customHeight="1">
      <c r="A37" s="296" t="s">
        <v>162</v>
      </c>
      <c r="B37" s="14" t="s">
        <v>163</v>
      </c>
      <c r="C37" s="15"/>
      <c r="D37" s="15">
        <v>1387.89</v>
      </c>
      <c r="E37" s="15">
        <v>1471.17</v>
      </c>
      <c r="F37" s="15">
        <v>1544.29</v>
      </c>
      <c r="G37" s="269" t="s">
        <v>164</v>
      </c>
      <c r="H37" s="16"/>
      <c r="I37" s="17"/>
      <c r="J37" s="18"/>
      <c r="K37" s="81"/>
      <c r="L37" s="19"/>
      <c r="M37" s="19"/>
      <c r="N37" s="20"/>
      <c r="O37" s="21"/>
      <c r="P37" s="20"/>
      <c r="Q37" s="20"/>
      <c r="R37" s="20"/>
      <c r="S37" s="21"/>
      <c r="T37" s="20"/>
      <c r="U37" s="20"/>
      <c r="V37" s="20"/>
      <c r="W37" s="32"/>
      <c r="X37" s="32"/>
      <c r="Y37" s="20"/>
      <c r="Z37" s="32"/>
      <c r="AA37" s="32"/>
      <c r="AB37" s="20"/>
      <c r="AC37" s="64"/>
      <c r="AD37" s="32"/>
      <c r="AE37" s="32"/>
      <c r="AF37" s="20"/>
      <c r="AG37" s="32"/>
      <c r="AH37" s="32"/>
      <c r="AI37" s="111"/>
      <c r="AJ37" s="64"/>
      <c r="AK37" s="111"/>
      <c r="AL37" s="111"/>
      <c r="AM37" s="111"/>
      <c r="AN37" s="64"/>
    </row>
    <row r="38" spans="1:40" ht="151.5" customHeight="1">
      <c r="A38" s="296"/>
      <c r="B38" s="112" t="s">
        <v>165</v>
      </c>
      <c r="C38" s="15" t="s">
        <v>34</v>
      </c>
      <c r="D38" s="15"/>
      <c r="E38" s="15"/>
      <c r="F38" s="15"/>
      <c r="G38" s="269"/>
      <c r="H38" s="16">
        <v>1544.29</v>
      </c>
      <c r="I38" s="17">
        <v>1729.75</v>
      </c>
      <c r="J38" s="18">
        <f>I38/H38*100</f>
        <v>112.00940237908684</v>
      </c>
      <c r="K38" s="81" t="s">
        <v>166</v>
      </c>
      <c r="L38" s="19">
        <v>1729.75</v>
      </c>
      <c r="M38" s="19">
        <v>1794.52</v>
      </c>
      <c r="N38" s="20">
        <f>M38/L38*100</f>
        <v>103.74447174447174</v>
      </c>
      <c r="O38" s="21" t="s">
        <v>167</v>
      </c>
      <c r="P38" s="19">
        <v>1794.52</v>
      </c>
      <c r="Q38" s="22">
        <v>1885.24</v>
      </c>
      <c r="R38" s="20">
        <f>Q38/P38*100</f>
        <v>105.05539085660789</v>
      </c>
      <c r="S38" s="21" t="s">
        <v>168</v>
      </c>
      <c r="T38" s="22">
        <v>1885.24</v>
      </c>
      <c r="U38" s="22">
        <v>1914.46</v>
      </c>
      <c r="V38" s="20">
        <f>U38/T38*100</f>
        <v>101.54993528675394</v>
      </c>
      <c r="W38" s="32">
        <v>1914.46</v>
      </c>
      <c r="X38" s="32">
        <v>1986.39</v>
      </c>
      <c r="Y38" s="20">
        <f>X38/W38*100</f>
        <v>103.75719524043335</v>
      </c>
      <c r="Z38" s="32">
        <v>1986.39</v>
      </c>
      <c r="AA38" s="32">
        <v>2059.54</v>
      </c>
      <c r="AB38" s="20">
        <f>AA38/Z38*100</f>
        <v>103.68255981957218</v>
      </c>
      <c r="AC38" s="64" t="s">
        <v>169</v>
      </c>
      <c r="AD38" s="32">
        <v>1914.46</v>
      </c>
      <c r="AE38" s="107">
        <v>1952.55</v>
      </c>
      <c r="AF38" s="20">
        <f>AE38/AD38*100</f>
        <v>101.98959497717372</v>
      </c>
      <c r="AG38" s="23">
        <v>2069.03</v>
      </c>
      <c r="AH38" s="23">
        <v>2104.62</v>
      </c>
      <c r="AI38" s="24">
        <f aca="true" t="shared" si="6" ref="AI38:AI45">AH38/AG38*100</f>
        <v>101.72012972262362</v>
      </c>
      <c r="AJ38" s="65" t="s">
        <v>170</v>
      </c>
      <c r="AK38" s="23">
        <v>2104.62</v>
      </c>
      <c r="AL38" s="23">
        <v>2180.39</v>
      </c>
      <c r="AM38" s="24">
        <f aca="true" t="shared" si="7" ref="AM38:AM45">AL38/AK38*100</f>
        <v>103.60017485341773</v>
      </c>
      <c r="AN38" s="25" t="s">
        <v>171</v>
      </c>
    </row>
    <row r="39" spans="1:40" ht="159" customHeight="1">
      <c r="A39" s="296"/>
      <c r="B39" s="112" t="s">
        <v>172</v>
      </c>
      <c r="C39" s="15" t="s">
        <v>34</v>
      </c>
      <c r="D39" s="15"/>
      <c r="E39" s="15"/>
      <c r="F39" s="15"/>
      <c r="G39" s="269"/>
      <c r="H39" s="16"/>
      <c r="I39" s="17"/>
      <c r="J39" s="18"/>
      <c r="K39" s="81"/>
      <c r="L39" s="19"/>
      <c r="M39" s="19"/>
      <c r="N39" s="20"/>
      <c r="O39" s="21"/>
      <c r="P39" s="19"/>
      <c r="Q39" s="22"/>
      <c r="R39" s="20"/>
      <c r="S39" s="21"/>
      <c r="T39" s="22"/>
      <c r="U39" s="22"/>
      <c r="V39" s="20"/>
      <c r="W39" s="32"/>
      <c r="X39" s="32"/>
      <c r="Y39" s="20"/>
      <c r="Z39" s="32"/>
      <c r="AA39" s="32"/>
      <c r="AB39" s="20"/>
      <c r="AC39" s="64"/>
      <c r="AD39" s="32"/>
      <c r="AE39" s="107"/>
      <c r="AF39" s="20"/>
      <c r="AG39" s="23">
        <v>2069.03</v>
      </c>
      <c r="AH39" s="23">
        <v>2691.76</v>
      </c>
      <c r="AI39" s="24">
        <f t="shared" si="6"/>
        <v>130.0976786223496</v>
      </c>
      <c r="AJ39" s="65" t="s">
        <v>170</v>
      </c>
      <c r="AK39" s="23">
        <v>2691.76</v>
      </c>
      <c r="AL39" s="23">
        <v>2842.32</v>
      </c>
      <c r="AM39" s="24">
        <f t="shared" si="7"/>
        <v>105.59336642196926</v>
      </c>
      <c r="AN39" s="25" t="s">
        <v>171</v>
      </c>
    </row>
    <row r="40" spans="1:40" ht="66" customHeight="1">
      <c r="A40" s="296"/>
      <c r="B40" s="55" t="s">
        <v>173</v>
      </c>
      <c r="C40" s="15" t="s">
        <v>34</v>
      </c>
      <c r="D40" s="15"/>
      <c r="E40" s="15"/>
      <c r="F40" s="15"/>
      <c r="G40" s="269"/>
      <c r="H40" s="16"/>
      <c r="I40" s="17"/>
      <c r="J40" s="113"/>
      <c r="K40" s="15"/>
      <c r="L40" s="19">
        <v>1661.62</v>
      </c>
      <c r="M40" s="19">
        <v>1713.37</v>
      </c>
      <c r="N40" s="20">
        <f aca="true" t="shared" si="8" ref="N40:N48">M40/L40*100</f>
        <v>103.1144304955405</v>
      </c>
      <c r="O40" s="21" t="s">
        <v>167</v>
      </c>
      <c r="P40" s="19">
        <v>1713.37</v>
      </c>
      <c r="Q40" s="22">
        <v>1728.53</v>
      </c>
      <c r="R40" s="20">
        <f aca="true" t="shared" si="9" ref="R40:R45">Q40/P40*100</f>
        <v>100.88480596718748</v>
      </c>
      <c r="S40" s="21" t="s">
        <v>168</v>
      </c>
      <c r="T40" s="22">
        <v>1728.53</v>
      </c>
      <c r="U40" s="22">
        <v>1785.51</v>
      </c>
      <c r="V40" s="20">
        <f aca="true" t="shared" si="10" ref="V40:V49">U40/T40*100</f>
        <v>103.29644264201374</v>
      </c>
      <c r="W40" s="32">
        <v>1785.51</v>
      </c>
      <c r="X40" s="32">
        <v>1852.15</v>
      </c>
      <c r="Y40" s="20">
        <f aca="true" t="shared" si="11" ref="Y40:Y49">X40/W40*100</f>
        <v>103.73226697134153</v>
      </c>
      <c r="Z40" s="32">
        <v>1852.15</v>
      </c>
      <c r="AA40" s="32">
        <v>1920.11</v>
      </c>
      <c r="AB40" s="20">
        <f aca="true" t="shared" si="12" ref="AB40:AB49">AA40/Z40*100</f>
        <v>103.66924925087059</v>
      </c>
      <c r="AC40" s="64" t="s">
        <v>169</v>
      </c>
      <c r="AD40" s="32">
        <v>1785.51</v>
      </c>
      <c r="AE40" s="32">
        <v>1820.76</v>
      </c>
      <c r="AF40" s="20">
        <f aca="true" t="shared" si="13" ref="AF40:AF49">AE40/AD40*100</f>
        <v>101.97422585143741</v>
      </c>
      <c r="AG40" s="23">
        <v>2251.82</v>
      </c>
      <c r="AH40" s="23">
        <v>2287.12</v>
      </c>
      <c r="AI40" s="24">
        <f t="shared" si="6"/>
        <v>101.56762085779502</v>
      </c>
      <c r="AJ40" s="65" t="s">
        <v>170</v>
      </c>
      <c r="AK40" s="23">
        <v>2287.12</v>
      </c>
      <c r="AL40" s="23">
        <v>2369.45</v>
      </c>
      <c r="AM40" s="24">
        <f t="shared" si="7"/>
        <v>103.59972366994299</v>
      </c>
      <c r="AN40" s="25" t="s">
        <v>171</v>
      </c>
    </row>
    <row r="41" spans="1:40" ht="51.75" customHeight="1">
      <c r="A41" s="296"/>
      <c r="B41" s="55" t="s">
        <v>174</v>
      </c>
      <c r="C41" s="15" t="s">
        <v>34</v>
      </c>
      <c r="D41" s="42"/>
      <c r="E41" s="42"/>
      <c r="F41" s="42"/>
      <c r="G41" s="15"/>
      <c r="H41" s="109"/>
      <c r="I41" s="17"/>
      <c r="J41" s="113"/>
      <c r="K41" s="114"/>
      <c r="L41" s="19">
        <v>1685.1</v>
      </c>
      <c r="M41" s="19">
        <v>1737.8</v>
      </c>
      <c r="N41" s="20">
        <f t="shared" si="8"/>
        <v>103.12741083615215</v>
      </c>
      <c r="O41" s="21" t="s">
        <v>167</v>
      </c>
      <c r="P41" s="19">
        <v>1737.8</v>
      </c>
      <c r="Q41" s="22">
        <v>1739.84</v>
      </c>
      <c r="R41" s="20">
        <f t="shared" si="9"/>
        <v>100.11738980319944</v>
      </c>
      <c r="S41" s="21" t="s">
        <v>168</v>
      </c>
      <c r="T41" s="22">
        <v>1739.84</v>
      </c>
      <c r="U41" s="22">
        <v>1796.76</v>
      </c>
      <c r="V41" s="20">
        <f t="shared" si="10"/>
        <v>103.27156520139783</v>
      </c>
      <c r="W41" s="22">
        <v>1796.76</v>
      </c>
      <c r="X41" s="32">
        <v>1865.72</v>
      </c>
      <c r="Y41" s="20">
        <f t="shared" si="11"/>
        <v>103.83801954629443</v>
      </c>
      <c r="Z41" s="32">
        <v>1865.72</v>
      </c>
      <c r="AA41" s="32">
        <v>1936.16</v>
      </c>
      <c r="AB41" s="20">
        <f t="shared" si="12"/>
        <v>103.77548613939926</v>
      </c>
      <c r="AC41" s="64" t="s">
        <v>169</v>
      </c>
      <c r="AD41" s="22">
        <v>1796.76</v>
      </c>
      <c r="AE41" s="32">
        <v>1832.43</v>
      </c>
      <c r="AF41" s="20">
        <f t="shared" si="13"/>
        <v>101.9852400988446</v>
      </c>
      <c r="AG41" s="23">
        <v>1913.78</v>
      </c>
      <c r="AH41" s="23">
        <v>1946.3</v>
      </c>
      <c r="AI41" s="24">
        <f t="shared" si="6"/>
        <v>101.69925487778116</v>
      </c>
      <c r="AJ41" s="65" t="s">
        <v>170</v>
      </c>
      <c r="AK41" s="23">
        <v>1946.3</v>
      </c>
      <c r="AL41" s="23">
        <v>2016.37</v>
      </c>
      <c r="AM41" s="24">
        <f t="shared" si="7"/>
        <v>103.60016441453013</v>
      </c>
      <c r="AN41" s="25" t="s">
        <v>171</v>
      </c>
    </row>
    <row r="42" spans="1:40" ht="54" customHeight="1">
      <c r="A42" s="296"/>
      <c r="B42" s="55" t="s">
        <v>175</v>
      </c>
      <c r="C42" s="15" t="s">
        <v>34</v>
      </c>
      <c r="D42" s="42"/>
      <c r="E42" s="42"/>
      <c r="F42" s="42"/>
      <c r="G42" s="15"/>
      <c r="H42" s="109"/>
      <c r="I42" s="17"/>
      <c r="J42" s="113"/>
      <c r="K42" s="114"/>
      <c r="L42" s="19">
        <v>1683.27</v>
      </c>
      <c r="M42" s="19">
        <v>1735.9</v>
      </c>
      <c r="N42" s="20">
        <f t="shared" si="8"/>
        <v>103.12665228988813</v>
      </c>
      <c r="O42" s="21" t="s">
        <v>167</v>
      </c>
      <c r="P42" s="19">
        <v>1735.9</v>
      </c>
      <c r="Q42" s="22">
        <v>1752.85</v>
      </c>
      <c r="R42" s="20">
        <f t="shared" si="9"/>
        <v>100.97643873495016</v>
      </c>
      <c r="S42" s="21" t="s">
        <v>168</v>
      </c>
      <c r="T42" s="22">
        <v>1752.85</v>
      </c>
      <c r="U42" s="22">
        <v>1806.77</v>
      </c>
      <c r="V42" s="20">
        <f t="shared" si="10"/>
        <v>103.07613315457684</v>
      </c>
      <c r="W42" s="32">
        <v>1806.77</v>
      </c>
      <c r="X42" s="32">
        <v>1874.55</v>
      </c>
      <c r="Y42" s="20">
        <f t="shared" si="11"/>
        <v>103.75144595050836</v>
      </c>
      <c r="Z42" s="32">
        <v>1874.55</v>
      </c>
      <c r="AA42" s="32">
        <v>1943.67</v>
      </c>
      <c r="AB42" s="20">
        <f t="shared" si="12"/>
        <v>103.68728494838761</v>
      </c>
      <c r="AC42" s="64" t="s">
        <v>169</v>
      </c>
      <c r="AD42" s="32">
        <v>1806.77</v>
      </c>
      <c r="AE42" s="32">
        <v>1837.17</v>
      </c>
      <c r="AF42" s="20">
        <f t="shared" si="13"/>
        <v>101.6825605915529</v>
      </c>
      <c r="AG42" s="23">
        <v>1974.52</v>
      </c>
      <c r="AH42" s="23">
        <v>2006.75</v>
      </c>
      <c r="AI42" s="24">
        <f t="shared" si="6"/>
        <v>101.632295443956</v>
      </c>
      <c r="AJ42" s="65" t="s">
        <v>170</v>
      </c>
      <c r="AK42" s="23">
        <v>2006.75</v>
      </c>
      <c r="AL42" s="23">
        <v>2119.13</v>
      </c>
      <c r="AM42" s="24">
        <f t="shared" si="7"/>
        <v>105.60009966363523</v>
      </c>
      <c r="AN42" s="25" t="s">
        <v>171</v>
      </c>
    </row>
    <row r="43" spans="1:40" ht="39.75" customHeight="1">
      <c r="A43" s="13" t="s">
        <v>176</v>
      </c>
      <c r="B43" s="14" t="s">
        <v>177</v>
      </c>
      <c r="C43" s="15" t="s">
        <v>44</v>
      </c>
      <c r="D43" s="42"/>
      <c r="E43" s="42"/>
      <c r="F43" s="42"/>
      <c r="G43" s="15"/>
      <c r="H43" s="109">
        <v>1387.26</v>
      </c>
      <c r="I43" s="17">
        <v>1518.84</v>
      </c>
      <c r="J43" s="18">
        <f>I43/H43*100</f>
        <v>109.48488387180484</v>
      </c>
      <c r="K43" s="13" t="s">
        <v>178</v>
      </c>
      <c r="L43" s="19">
        <v>1518.84</v>
      </c>
      <c r="M43" s="22">
        <v>1501.3</v>
      </c>
      <c r="N43" s="20">
        <f t="shared" si="8"/>
        <v>98.84517131495089</v>
      </c>
      <c r="O43" s="21" t="s">
        <v>179</v>
      </c>
      <c r="P43" s="22">
        <v>1501.3</v>
      </c>
      <c r="Q43" s="22">
        <v>1612.06</v>
      </c>
      <c r="R43" s="20">
        <f t="shared" si="9"/>
        <v>107.37760607473523</v>
      </c>
      <c r="S43" s="21" t="s">
        <v>180</v>
      </c>
      <c r="T43" s="22">
        <v>1612.06</v>
      </c>
      <c r="U43" s="22">
        <v>1623.26</v>
      </c>
      <c r="V43" s="20">
        <f t="shared" si="10"/>
        <v>100.69476322221259</v>
      </c>
      <c r="W43" s="32">
        <v>1623.26</v>
      </c>
      <c r="X43" s="32">
        <v>1702.18</v>
      </c>
      <c r="Y43" s="20">
        <f t="shared" si="11"/>
        <v>104.86182127324027</v>
      </c>
      <c r="Z43" s="32">
        <v>1702.18</v>
      </c>
      <c r="AA43" s="32">
        <v>1762.96</v>
      </c>
      <c r="AB43" s="20">
        <f t="shared" si="12"/>
        <v>103.57071520050758</v>
      </c>
      <c r="AC43" s="64" t="s">
        <v>181</v>
      </c>
      <c r="AD43" s="32">
        <v>1623.26</v>
      </c>
      <c r="AE43" s="32">
        <v>1655.73</v>
      </c>
      <c r="AF43" s="20">
        <f t="shared" si="13"/>
        <v>102.00029570124318</v>
      </c>
      <c r="AG43" s="23">
        <v>1705.84</v>
      </c>
      <c r="AH43" s="23">
        <v>1734.5</v>
      </c>
      <c r="AI43" s="24">
        <f t="shared" si="6"/>
        <v>101.68011067860996</v>
      </c>
      <c r="AJ43" s="65" t="s">
        <v>182</v>
      </c>
      <c r="AK43" s="23">
        <v>1734.5</v>
      </c>
      <c r="AL43" s="23">
        <v>1779.68</v>
      </c>
      <c r="AM43" s="24">
        <f t="shared" si="7"/>
        <v>102.60478524070338</v>
      </c>
      <c r="AN43" s="25" t="s">
        <v>183</v>
      </c>
    </row>
    <row r="44" spans="1:40" ht="50.25" customHeight="1">
      <c r="A44" s="13" t="s">
        <v>184</v>
      </c>
      <c r="B44" s="14" t="s">
        <v>185</v>
      </c>
      <c r="C44" s="15" t="s">
        <v>34</v>
      </c>
      <c r="D44" s="42"/>
      <c r="E44" s="42"/>
      <c r="F44" s="42"/>
      <c r="G44" s="15"/>
      <c r="H44" s="109">
        <v>1200.44</v>
      </c>
      <c r="I44" s="16">
        <v>1345.86</v>
      </c>
      <c r="J44" s="18">
        <f>I44/H44*100</f>
        <v>112.11389157308986</v>
      </c>
      <c r="K44" s="13" t="s">
        <v>186</v>
      </c>
      <c r="L44" s="41">
        <v>1345.86</v>
      </c>
      <c r="M44" s="41">
        <v>1399.69</v>
      </c>
      <c r="N44" s="20">
        <f t="shared" si="8"/>
        <v>103.99967307149333</v>
      </c>
      <c r="O44" s="21" t="s">
        <v>187</v>
      </c>
      <c r="P44" s="41">
        <v>1399.69</v>
      </c>
      <c r="Q44" s="22">
        <v>1514.46</v>
      </c>
      <c r="R44" s="20">
        <f t="shared" si="9"/>
        <v>108.19967278468803</v>
      </c>
      <c r="S44" s="21" t="s">
        <v>188</v>
      </c>
      <c r="T44" s="22">
        <v>1514.46</v>
      </c>
      <c r="U44" s="22">
        <v>1555.19</v>
      </c>
      <c r="V44" s="20">
        <f t="shared" si="10"/>
        <v>102.68940744555815</v>
      </c>
      <c r="W44" s="32">
        <v>1555.19</v>
      </c>
      <c r="X44" s="32">
        <v>1618.48</v>
      </c>
      <c r="Y44" s="20">
        <f t="shared" si="11"/>
        <v>104.06959921295791</v>
      </c>
      <c r="Z44" s="32">
        <v>1618.48</v>
      </c>
      <c r="AA44" s="32">
        <v>1683.05</v>
      </c>
      <c r="AB44" s="20">
        <f t="shared" si="12"/>
        <v>103.98954574662646</v>
      </c>
      <c r="AC44" s="64" t="s">
        <v>189</v>
      </c>
      <c r="AD44" s="32">
        <v>1555.19</v>
      </c>
      <c r="AE44" s="32">
        <v>1625.21</v>
      </c>
      <c r="AF44" s="20">
        <f t="shared" si="13"/>
        <v>104.5023437650705</v>
      </c>
      <c r="AG44" s="23">
        <v>1760.34</v>
      </c>
      <c r="AH44" s="23">
        <v>1821.1</v>
      </c>
      <c r="AI44" s="24">
        <f t="shared" si="6"/>
        <v>103.45160593976163</v>
      </c>
      <c r="AJ44" s="65" t="s">
        <v>190</v>
      </c>
      <c r="AK44" s="23">
        <v>1821.1</v>
      </c>
      <c r="AL44" s="23">
        <v>1916.9</v>
      </c>
      <c r="AM44" s="24">
        <f t="shared" si="7"/>
        <v>105.26055680632587</v>
      </c>
      <c r="AN44" s="25" t="s">
        <v>191</v>
      </c>
    </row>
    <row r="45" spans="1:40" ht="39.75" customHeight="1">
      <c r="A45" s="13" t="s">
        <v>192</v>
      </c>
      <c r="B45" s="14" t="s">
        <v>193</v>
      </c>
      <c r="C45" s="15" t="s">
        <v>34</v>
      </c>
      <c r="D45" s="42"/>
      <c r="E45" s="42"/>
      <c r="F45" s="42"/>
      <c r="G45" s="15"/>
      <c r="H45" s="109">
        <v>1238.71</v>
      </c>
      <c r="I45" s="16">
        <v>1391.07</v>
      </c>
      <c r="J45" s="18">
        <f>I45/H45*100</f>
        <v>112.29989263023627</v>
      </c>
      <c r="K45" s="13" t="s">
        <v>194</v>
      </c>
      <c r="L45" s="41">
        <v>1391.07</v>
      </c>
      <c r="M45" s="41">
        <v>1446.7</v>
      </c>
      <c r="N45" s="20">
        <f t="shared" si="8"/>
        <v>103.9990798450114</v>
      </c>
      <c r="O45" s="21" t="s">
        <v>195</v>
      </c>
      <c r="P45" s="41">
        <v>1446.7</v>
      </c>
      <c r="Q45" s="22">
        <v>1565.33</v>
      </c>
      <c r="R45" s="20">
        <f t="shared" si="9"/>
        <v>108.20004147369875</v>
      </c>
      <c r="S45" s="21" t="s">
        <v>196</v>
      </c>
      <c r="T45" s="22">
        <v>1565.33</v>
      </c>
      <c r="U45" s="22">
        <v>1617</v>
      </c>
      <c r="V45" s="20">
        <f t="shared" si="10"/>
        <v>103.30090140737099</v>
      </c>
      <c r="W45" s="61">
        <v>1617</v>
      </c>
      <c r="X45" s="32">
        <v>1682.16</v>
      </c>
      <c r="Y45" s="20">
        <f t="shared" si="11"/>
        <v>104.02968460111317</v>
      </c>
      <c r="Z45" s="32">
        <v>1682.16</v>
      </c>
      <c r="AA45" s="32">
        <v>1748.98</v>
      </c>
      <c r="AB45" s="20">
        <f t="shared" si="12"/>
        <v>103.97227374328244</v>
      </c>
      <c r="AC45" s="64" t="s">
        <v>197</v>
      </c>
      <c r="AD45" s="61">
        <v>1617</v>
      </c>
      <c r="AE45" s="32">
        <v>1688.36</v>
      </c>
      <c r="AF45" s="20">
        <f t="shared" si="13"/>
        <v>104.41311069882498</v>
      </c>
      <c r="AG45" s="23">
        <v>1863.11</v>
      </c>
      <c r="AH45" s="23">
        <v>1950.47</v>
      </c>
      <c r="AI45" s="24">
        <f t="shared" si="6"/>
        <v>104.68893409406851</v>
      </c>
      <c r="AJ45" s="25" t="s">
        <v>198</v>
      </c>
      <c r="AK45" s="23">
        <v>1950.47</v>
      </c>
      <c r="AL45" s="23">
        <v>2084.12</v>
      </c>
      <c r="AM45" s="24">
        <f t="shared" si="7"/>
        <v>106.85219459925044</v>
      </c>
      <c r="AN45" s="25" t="s">
        <v>199</v>
      </c>
    </row>
    <row r="46" spans="1:40" ht="37.5" customHeight="1">
      <c r="A46" s="13" t="s">
        <v>200</v>
      </c>
      <c r="B46" s="14" t="s">
        <v>201</v>
      </c>
      <c r="C46" s="81"/>
      <c r="D46" s="115"/>
      <c r="E46" s="115"/>
      <c r="F46" s="115"/>
      <c r="G46" s="81"/>
      <c r="H46" s="116"/>
      <c r="I46" s="116">
        <v>1534</v>
      </c>
      <c r="J46" s="84"/>
      <c r="K46" s="117" t="s">
        <v>202</v>
      </c>
      <c r="L46" s="118">
        <v>1534</v>
      </c>
      <c r="M46" s="119">
        <v>1595.37</v>
      </c>
      <c r="N46" s="86">
        <f t="shared" si="8"/>
        <v>104.0006518904824</v>
      </c>
      <c r="O46" s="120" t="s">
        <v>203</v>
      </c>
      <c r="P46" s="119"/>
      <c r="Q46" s="86"/>
      <c r="R46" s="86"/>
      <c r="S46" s="120"/>
      <c r="T46" s="121">
        <v>1518.67</v>
      </c>
      <c r="U46" s="22">
        <v>1568.77</v>
      </c>
      <c r="V46" s="20">
        <f t="shared" si="10"/>
        <v>103.29893920338189</v>
      </c>
      <c r="W46" s="32">
        <v>1568.77</v>
      </c>
      <c r="X46" s="32">
        <v>1614.17</v>
      </c>
      <c r="Y46" s="20">
        <f t="shared" si="11"/>
        <v>102.89398700893058</v>
      </c>
      <c r="Z46" s="32">
        <v>1614.17</v>
      </c>
      <c r="AA46" s="32">
        <v>1654.01</v>
      </c>
      <c r="AB46" s="20">
        <f t="shared" si="12"/>
        <v>102.46814152164889</v>
      </c>
      <c r="AC46" s="64" t="s">
        <v>204</v>
      </c>
      <c r="AD46" s="32">
        <v>1568.77</v>
      </c>
      <c r="AE46" s="32">
        <v>1642.43</v>
      </c>
      <c r="AF46" s="20">
        <f t="shared" si="13"/>
        <v>104.69539830567898</v>
      </c>
      <c r="AG46" s="23"/>
      <c r="AH46" s="23"/>
      <c r="AI46" s="24"/>
      <c r="AJ46" s="65"/>
      <c r="AK46" s="23"/>
      <c r="AL46" s="23"/>
      <c r="AM46" s="24"/>
      <c r="AN46" s="25"/>
    </row>
    <row r="47" spans="1:40" ht="37.5" customHeight="1">
      <c r="A47" s="13"/>
      <c r="B47" s="55" t="s">
        <v>83</v>
      </c>
      <c r="C47" s="15" t="s">
        <v>34</v>
      </c>
      <c r="D47" s="115"/>
      <c r="E47" s="115"/>
      <c r="F47" s="115"/>
      <c r="G47" s="81"/>
      <c r="H47" s="116"/>
      <c r="I47" s="116">
        <v>1534</v>
      </c>
      <c r="J47" s="84"/>
      <c r="K47" s="117" t="s">
        <v>202</v>
      </c>
      <c r="L47" s="118">
        <v>1534</v>
      </c>
      <c r="M47" s="119">
        <v>1595.37</v>
      </c>
      <c r="N47" s="86">
        <f t="shared" si="8"/>
        <v>104.0006518904824</v>
      </c>
      <c r="O47" s="120" t="s">
        <v>203</v>
      </c>
      <c r="P47" s="119"/>
      <c r="Q47" s="86"/>
      <c r="R47" s="86"/>
      <c r="S47" s="120"/>
      <c r="T47" s="121">
        <v>1518.67</v>
      </c>
      <c r="U47" s="22">
        <v>1568.77</v>
      </c>
      <c r="V47" s="20">
        <f t="shared" si="10"/>
        <v>103.29893920338189</v>
      </c>
      <c r="W47" s="32">
        <v>1568.77</v>
      </c>
      <c r="X47" s="32">
        <v>1614.17</v>
      </c>
      <c r="Y47" s="20">
        <f t="shared" si="11"/>
        <v>102.89398700893058</v>
      </c>
      <c r="Z47" s="32">
        <v>1614.17</v>
      </c>
      <c r="AA47" s="32">
        <v>1654.01</v>
      </c>
      <c r="AB47" s="20">
        <f t="shared" si="12"/>
        <v>102.46814152164889</v>
      </c>
      <c r="AC47" s="64" t="s">
        <v>204</v>
      </c>
      <c r="AD47" s="32">
        <v>1568.77</v>
      </c>
      <c r="AE47" s="32">
        <v>1642.43</v>
      </c>
      <c r="AF47" s="20">
        <f t="shared" si="13"/>
        <v>104.69539830567898</v>
      </c>
      <c r="AG47" s="23">
        <v>1746.68</v>
      </c>
      <c r="AH47" s="23">
        <v>1814.99</v>
      </c>
      <c r="AI47" s="24">
        <f>AH47/AG47*100</f>
        <v>103.91084800879382</v>
      </c>
      <c r="AJ47" s="65" t="s">
        <v>205</v>
      </c>
      <c r="AK47" s="23">
        <v>1814.99</v>
      </c>
      <c r="AL47" s="23">
        <v>1821.92</v>
      </c>
      <c r="AM47" s="24">
        <f>AL47/AK47*100</f>
        <v>100.38182028551121</v>
      </c>
      <c r="AN47" s="25" t="s">
        <v>206</v>
      </c>
    </row>
    <row r="48" spans="1:40" ht="37.5" customHeight="1">
      <c r="A48" s="13"/>
      <c r="B48" s="55" t="s">
        <v>86</v>
      </c>
      <c r="C48" s="15" t="s">
        <v>34</v>
      </c>
      <c r="D48" s="115"/>
      <c r="E48" s="115"/>
      <c r="F48" s="115"/>
      <c r="G48" s="81"/>
      <c r="H48" s="116"/>
      <c r="I48" s="116">
        <v>1534</v>
      </c>
      <c r="J48" s="84"/>
      <c r="K48" s="117" t="s">
        <v>202</v>
      </c>
      <c r="L48" s="118">
        <v>1534</v>
      </c>
      <c r="M48" s="119">
        <v>1595.37</v>
      </c>
      <c r="N48" s="86">
        <f t="shared" si="8"/>
        <v>104.0006518904824</v>
      </c>
      <c r="O48" s="120" t="s">
        <v>203</v>
      </c>
      <c r="P48" s="119"/>
      <c r="Q48" s="86"/>
      <c r="R48" s="86"/>
      <c r="S48" s="120"/>
      <c r="T48" s="121">
        <v>1518.67</v>
      </c>
      <c r="U48" s="22">
        <v>1568.77</v>
      </c>
      <c r="V48" s="20">
        <f t="shared" si="10"/>
        <v>103.29893920338189</v>
      </c>
      <c r="W48" s="32">
        <v>1568.77</v>
      </c>
      <c r="X48" s="32">
        <v>1614.17</v>
      </c>
      <c r="Y48" s="20">
        <f t="shared" si="11"/>
        <v>102.89398700893058</v>
      </c>
      <c r="Z48" s="32">
        <v>1614.17</v>
      </c>
      <c r="AA48" s="32">
        <v>1654.01</v>
      </c>
      <c r="AB48" s="20">
        <f t="shared" si="12"/>
        <v>102.46814152164889</v>
      </c>
      <c r="AC48" s="64" t="s">
        <v>204</v>
      </c>
      <c r="AD48" s="32">
        <v>1568.77</v>
      </c>
      <c r="AE48" s="32">
        <v>1642.43</v>
      </c>
      <c r="AF48" s="20">
        <f t="shared" si="13"/>
        <v>104.69539830567898</v>
      </c>
      <c r="AG48" s="23">
        <v>1805.84</v>
      </c>
      <c r="AH48" s="23">
        <v>1869.32</v>
      </c>
      <c r="AI48" s="24">
        <f>AH48/AG48*100</f>
        <v>103.51526159571169</v>
      </c>
      <c r="AJ48" s="65" t="s">
        <v>205</v>
      </c>
      <c r="AK48" s="23">
        <v>1869.32</v>
      </c>
      <c r="AL48" s="23">
        <v>1973.98</v>
      </c>
      <c r="AM48" s="24">
        <f>AL48/AK48*100</f>
        <v>105.59882738107976</v>
      </c>
      <c r="AN48" s="25"/>
    </row>
    <row r="49" spans="1:40" ht="38.25" customHeight="1">
      <c r="A49" s="117" t="s">
        <v>207</v>
      </c>
      <c r="B49" s="14" t="s">
        <v>208</v>
      </c>
      <c r="C49" s="114" t="s">
        <v>44</v>
      </c>
      <c r="D49" s="122"/>
      <c r="E49" s="122"/>
      <c r="F49" s="122"/>
      <c r="G49" s="114"/>
      <c r="H49" s="123"/>
      <c r="I49" s="123"/>
      <c r="J49" s="124"/>
      <c r="K49" s="125"/>
      <c r="L49" s="126"/>
      <c r="M49" s="127"/>
      <c r="N49" s="60"/>
      <c r="O49" s="91"/>
      <c r="P49" s="127">
        <v>1621.48</v>
      </c>
      <c r="Q49" s="59">
        <v>1754.44</v>
      </c>
      <c r="R49" s="60">
        <f>Q49/P49*100</f>
        <v>108.19991612600835</v>
      </c>
      <c r="S49" s="91" t="s">
        <v>209</v>
      </c>
      <c r="T49" s="59">
        <v>1754.44</v>
      </c>
      <c r="U49" s="22">
        <v>1812.41</v>
      </c>
      <c r="V49" s="20">
        <f t="shared" si="10"/>
        <v>103.30418823100248</v>
      </c>
      <c r="W49" s="32">
        <v>1812.41</v>
      </c>
      <c r="X49" s="61">
        <v>1879.9</v>
      </c>
      <c r="Y49" s="20">
        <f t="shared" si="11"/>
        <v>103.72377111139312</v>
      </c>
      <c r="Z49" s="61">
        <v>1879.9</v>
      </c>
      <c r="AA49" s="32">
        <v>1937.81</v>
      </c>
      <c r="AB49" s="20">
        <f t="shared" si="12"/>
        <v>103.08048300441513</v>
      </c>
      <c r="AC49" s="64" t="s">
        <v>210</v>
      </c>
      <c r="AD49" s="32">
        <v>1812.41</v>
      </c>
      <c r="AE49" s="61">
        <v>1848.65</v>
      </c>
      <c r="AF49" s="20">
        <f t="shared" si="13"/>
        <v>101.9995475637411</v>
      </c>
      <c r="AG49" s="23">
        <v>1926.26</v>
      </c>
      <c r="AH49" s="23">
        <v>1959</v>
      </c>
      <c r="AI49" s="24">
        <f>AH49/AG49*100</f>
        <v>101.69966671165886</v>
      </c>
      <c r="AJ49" s="65" t="s">
        <v>211</v>
      </c>
      <c r="AK49" s="23">
        <v>1959</v>
      </c>
      <c r="AL49" s="23">
        <v>2009.93</v>
      </c>
      <c r="AM49" s="24">
        <f>AL49/AK49*100</f>
        <v>102.59979581419091</v>
      </c>
      <c r="AN49" s="25" t="s">
        <v>212</v>
      </c>
    </row>
    <row r="50" spans="1:40" s="12" customFormat="1" ht="24" customHeight="1">
      <c r="A50" s="128" t="s">
        <v>213</v>
      </c>
      <c r="B50" s="294" t="s">
        <v>214</v>
      </c>
      <c r="C50" s="294"/>
      <c r="D50" s="294"/>
      <c r="E50" s="294"/>
      <c r="F50" s="294"/>
      <c r="G50" s="294"/>
      <c r="H50" s="129"/>
      <c r="I50" s="129"/>
      <c r="J50" s="130"/>
      <c r="K50" s="131"/>
      <c r="L50" s="129"/>
      <c r="M50" s="129"/>
      <c r="N50" s="130"/>
      <c r="O50" s="132"/>
      <c r="P50" s="129"/>
      <c r="Q50" s="130"/>
      <c r="R50" s="130"/>
      <c r="S50" s="132"/>
      <c r="T50" s="130"/>
      <c r="U50" s="130"/>
      <c r="V50" s="130"/>
      <c r="W50" s="11"/>
      <c r="X50" s="11"/>
      <c r="Y50" s="130"/>
      <c r="Z50" s="11"/>
      <c r="AA50" s="11"/>
      <c r="AB50" s="130"/>
      <c r="AC50" s="11"/>
      <c r="AD50" s="11"/>
      <c r="AE50" s="11"/>
      <c r="AF50" s="130"/>
      <c r="AG50" s="11"/>
      <c r="AH50" s="11"/>
      <c r="AI50" s="11"/>
      <c r="AJ50" s="11"/>
      <c r="AK50" s="11"/>
      <c r="AL50" s="11"/>
      <c r="AM50" s="11"/>
      <c r="AN50" s="11"/>
    </row>
    <row r="51" spans="1:40" ht="30" customHeight="1" hidden="1">
      <c r="A51" s="27" t="s">
        <v>32</v>
      </c>
      <c r="B51" s="28" t="s">
        <v>55</v>
      </c>
      <c r="C51" s="29" t="s">
        <v>215</v>
      </c>
      <c r="D51" s="29">
        <v>81.04</v>
      </c>
      <c r="E51" s="29">
        <v>85.9</v>
      </c>
      <c r="F51" s="29">
        <v>90.37</v>
      </c>
      <c r="G51" s="29" t="s">
        <v>216</v>
      </c>
      <c r="H51" s="29">
        <v>90.37</v>
      </c>
      <c r="I51" s="34">
        <v>0</v>
      </c>
      <c r="J51" s="33"/>
      <c r="K51" s="64">
        <v>0</v>
      </c>
      <c r="L51" s="32"/>
      <c r="M51" s="32"/>
      <c r="N51" s="33" t="e">
        <f>M51/L51*100</f>
        <v>#DIV/0!</v>
      </c>
      <c r="O51" s="64"/>
      <c r="P51" s="32"/>
      <c r="Q51" s="33"/>
      <c r="R51" s="36" t="e">
        <f>Q51/P51*100</f>
        <v>#DIV/0!</v>
      </c>
      <c r="S51" s="64"/>
      <c r="T51" s="33"/>
      <c r="U51" s="33"/>
      <c r="V51" s="36" t="e">
        <f>U51/T51*100</f>
        <v>#DIV/0!</v>
      </c>
      <c r="W51" s="57"/>
      <c r="X51" s="57"/>
      <c r="Y51" s="20" t="e">
        <f>X51/W51*100</f>
        <v>#DIV/0!</v>
      </c>
      <c r="Z51" s="57"/>
      <c r="AA51" s="57"/>
      <c r="AB51" s="20" t="e">
        <f>AA51/Z51*100</f>
        <v>#DIV/0!</v>
      </c>
      <c r="AC51" s="57"/>
      <c r="AD51" s="57"/>
      <c r="AE51" s="57"/>
      <c r="AF51" s="20" t="e">
        <f>AE51/AD51*100</f>
        <v>#DIV/0!</v>
      </c>
      <c r="AG51" s="57"/>
      <c r="AH51" s="57"/>
      <c r="AI51" s="111" t="e">
        <f>AH51/AG51*100</f>
        <v>#DIV/0!</v>
      </c>
      <c r="AJ51" s="111"/>
      <c r="AK51" s="111"/>
      <c r="AL51" s="111"/>
      <c r="AM51" s="111"/>
      <c r="AN51" s="57"/>
    </row>
    <row r="52" spans="1:40" ht="29.25" customHeight="1">
      <c r="A52" s="283" t="s">
        <v>32</v>
      </c>
      <c r="B52" s="14" t="s">
        <v>217</v>
      </c>
      <c r="C52" s="133"/>
      <c r="D52" s="15">
        <v>62.95</v>
      </c>
      <c r="E52" s="15">
        <v>66.73</v>
      </c>
      <c r="F52" s="15">
        <v>70.2</v>
      </c>
      <c r="G52" s="15" t="s">
        <v>218</v>
      </c>
      <c r="H52" s="134" t="s">
        <v>219</v>
      </c>
      <c r="I52" s="16">
        <v>84.89</v>
      </c>
      <c r="J52" s="135">
        <f>84.89/70.2*100</f>
        <v>120.92592592592592</v>
      </c>
      <c r="K52" s="15" t="s">
        <v>220</v>
      </c>
      <c r="L52" s="19">
        <v>84.89</v>
      </c>
      <c r="M52" s="19">
        <v>87.36</v>
      </c>
      <c r="N52" s="20">
        <f>M52/L52*100</f>
        <v>102.90964777947933</v>
      </c>
      <c r="O52" s="21" t="s">
        <v>221</v>
      </c>
      <c r="P52" s="19">
        <v>87.36</v>
      </c>
      <c r="Q52" s="22">
        <v>106.84</v>
      </c>
      <c r="R52" s="20">
        <f>Q52/P52*100</f>
        <v>122.2985347985348</v>
      </c>
      <c r="S52" s="21" t="s">
        <v>222</v>
      </c>
      <c r="T52" s="22"/>
      <c r="U52" s="22"/>
      <c r="V52" s="20"/>
      <c r="W52" s="57"/>
      <c r="X52" s="57"/>
      <c r="Y52" s="20"/>
      <c r="Z52" s="57"/>
      <c r="AA52" s="57"/>
      <c r="AB52" s="20"/>
      <c r="AC52" s="20"/>
      <c r="AD52" s="57"/>
      <c r="AE52" s="57"/>
      <c r="AF52" s="20"/>
      <c r="AG52" s="57"/>
      <c r="AH52" s="57"/>
      <c r="AI52" s="111"/>
      <c r="AJ52" s="111"/>
      <c r="AK52" s="111"/>
      <c r="AL52" s="111"/>
      <c r="AM52" s="111"/>
      <c r="AN52" s="20"/>
    </row>
    <row r="53" spans="1:40" ht="29.25" customHeight="1">
      <c r="A53" s="283"/>
      <c r="B53" s="136" t="s">
        <v>223</v>
      </c>
      <c r="C53" s="133"/>
      <c r="D53" s="15"/>
      <c r="E53" s="15"/>
      <c r="F53" s="15"/>
      <c r="G53" s="15"/>
      <c r="H53" s="134"/>
      <c r="I53" s="16"/>
      <c r="J53" s="135"/>
      <c r="K53" s="15"/>
      <c r="L53" s="19"/>
      <c r="M53" s="19"/>
      <c r="N53" s="20"/>
      <c r="O53" s="21"/>
      <c r="P53" s="19"/>
      <c r="Q53" s="22"/>
      <c r="R53" s="20"/>
      <c r="S53" s="21"/>
      <c r="T53" s="22"/>
      <c r="U53" s="22"/>
      <c r="V53" s="20"/>
      <c r="W53" s="57"/>
      <c r="X53" s="57"/>
      <c r="Y53" s="20"/>
      <c r="Z53" s="57"/>
      <c r="AA53" s="57"/>
      <c r="AB53" s="20"/>
      <c r="AC53" s="20"/>
      <c r="AD53" s="57"/>
      <c r="AE53" s="57"/>
      <c r="AF53" s="20"/>
      <c r="AG53" s="57"/>
      <c r="AH53" s="57"/>
      <c r="AI53" s="111"/>
      <c r="AJ53" s="111"/>
      <c r="AK53" s="111"/>
      <c r="AL53" s="111"/>
      <c r="AM53" s="111"/>
      <c r="AN53" s="20"/>
    </row>
    <row r="54" spans="1:40" ht="27.75" customHeight="1">
      <c r="A54" s="283"/>
      <c r="B54" s="137" t="s">
        <v>224</v>
      </c>
      <c r="C54" s="133" t="s">
        <v>225</v>
      </c>
      <c r="D54" s="15"/>
      <c r="E54" s="15"/>
      <c r="F54" s="15"/>
      <c r="G54" s="15"/>
      <c r="H54" s="134"/>
      <c r="I54" s="16"/>
      <c r="J54" s="135"/>
      <c r="K54" s="15"/>
      <c r="L54" s="19"/>
      <c r="M54" s="19"/>
      <c r="N54" s="20"/>
      <c r="O54" s="21"/>
      <c r="P54" s="19"/>
      <c r="Q54" s="22"/>
      <c r="R54" s="20"/>
      <c r="S54" s="21"/>
      <c r="T54" s="22">
        <v>23.91</v>
      </c>
      <c r="U54" s="22">
        <v>25.1</v>
      </c>
      <c r="V54" s="20">
        <f>U54/T54*100</f>
        <v>104.97699707235466</v>
      </c>
      <c r="W54" s="61">
        <v>25.1</v>
      </c>
      <c r="X54" s="61">
        <v>26.5</v>
      </c>
      <c r="Y54" s="20">
        <f>X54/W54*100</f>
        <v>105.57768924302789</v>
      </c>
      <c r="Z54" s="61">
        <v>26.5</v>
      </c>
      <c r="AA54" s="32">
        <v>27.81</v>
      </c>
      <c r="AB54" s="20">
        <f>AA54/Z54*100</f>
        <v>104.94339622641509</v>
      </c>
      <c r="AC54" s="288" t="s">
        <v>226</v>
      </c>
      <c r="AD54" s="61">
        <v>25.1</v>
      </c>
      <c r="AE54" s="61">
        <v>25.95</v>
      </c>
      <c r="AF54" s="20">
        <f>AE54/AD54*100</f>
        <v>103.38645418326693</v>
      </c>
      <c r="AG54" s="23">
        <v>27.71</v>
      </c>
      <c r="AH54" s="23">
        <v>28.25</v>
      </c>
      <c r="AI54" s="24">
        <f>AH54/AG54*100</f>
        <v>101.94875496210753</v>
      </c>
      <c r="AJ54" s="295" t="s">
        <v>227</v>
      </c>
      <c r="AK54" s="23">
        <v>28.25</v>
      </c>
      <c r="AL54" s="23">
        <v>29.38</v>
      </c>
      <c r="AM54" s="24">
        <f>AL54/AK54*100</f>
        <v>104</v>
      </c>
      <c r="AN54" s="279" t="s">
        <v>228</v>
      </c>
    </row>
    <row r="55" spans="1:40" ht="30" customHeight="1">
      <c r="A55" s="283"/>
      <c r="B55" s="137" t="s">
        <v>229</v>
      </c>
      <c r="C55" s="139" t="s">
        <v>230</v>
      </c>
      <c r="D55" s="15"/>
      <c r="E55" s="15"/>
      <c r="F55" s="15"/>
      <c r="G55" s="15"/>
      <c r="H55" s="134"/>
      <c r="I55" s="16"/>
      <c r="J55" s="135"/>
      <c r="K55" s="15"/>
      <c r="L55" s="19"/>
      <c r="M55" s="19"/>
      <c r="N55" s="20"/>
      <c r="O55" s="21"/>
      <c r="P55" s="19"/>
      <c r="Q55" s="22"/>
      <c r="R55" s="20"/>
      <c r="S55" s="21"/>
      <c r="T55" s="22">
        <v>1278.15</v>
      </c>
      <c r="U55" s="22">
        <v>1320.25</v>
      </c>
      <c r="V55" s="20">
        <f>U55/T55*100</f>
        <v>103.29382310370457</v>
      </c>
      <c r="W55" s="32">
        <v>1320.25</v>
      </c>
      <c r="X55" s="32">
        <v>1347.23</v>
      </c>
      <c r="Y55" s="20">
        <f>X55/W55*100</f>
        <v>102.04355235750803</v>
      </c>
      <c r="Z55" s="32">
        <v>1347.23</v>
      </c>
      <c r="AA55" s="32">
        <v>1418.07</v>
      </c>
      <c r="AB55" s="20">
        <f>AA55/Z55*100</f>
        <v>105.25819644752565</v>
      </c>
      <c r="AC55" s="288"/>
      <c r="AD55" s="32">
        <v>1320.25</v>
      </c>
      <c r="AE55" s="32">
        <v>1346.52</v>
      </c>
      <c r="AF55" s="20">
        <f>AE55/AD55*100</f>
        <v>101.9897746638894</v>
      </c>
      <c r="AG55" s="23">
        <v>1421.41</v>
      </c>
      <c r="AH55" s="23">
        <v>1445.58</v>
      </c>
      <c r="AI55" s="24">
        <f>AH55/AG55*100</f>
        <v>101.70042422664818</v>
      </c>
      <c r="AJ55" s="295"/>
      <c r="AK55" s="23">
        <v>1445.58</v>
      </c>
      <c r="AL55" s="23">
        <v>1514.21</v>
      </c>
      <c r="AM55" s="24">
        <f>AL55/AK55*100</f>
        <v>104.7475753676725</v>
      </c>
      <c r="AN55" s="279"/>
    </row>
    <row r="56" spans="1:40" ht="30" customHeight="1">
      <c r="A56" s="13"/>
      <c r="B56" s="136" t="s">
        <v>231</v>
      </c>
      <c r="C56" s="139"/>
      <c r="D56" s="15"/>
      <c r="E56" s="15"/>
      <c r="F56" s="15"/>
      <c r="G56" s="15"/>
      <c r="H56" s="134"/>
      <c r="I56" s="16"/>
      <c r="J56" s="135"/>
      <c r="K56" s="15"/>
      <c r="L56" s="19"/>
      <c r="M56" s="19"/>
      <c r="N56" s="20"/>
      <c r="O56" s="21"/>
      <c r="P56" s="19"/>
      <c r="Q56" s="22"/>
      <c r="R56" s="20"/>
      <c r="S56" s="21"/>
      <c r="T56" s="22"/>
      <c r="U56" s="22"/>
      <c r="V56" s="20"/>
      <c r="W56" s="32"/>
      <c r="X56" s="32"/>
      <c r="Y56" s="20"/>
      <c r="Z56" s="32"/>
      <c r="AA56" s="32"/>
      <c r="AB56" s="20"/>
      <c r="AC56" s="138"/>
      <c r="AD56" s="32"/>
      <c r="AE56" s="32"/>
      <c r="AF56" s="20"/>
      <c r="AG56" s="24"/>
      <c r="AH56" s="24"/>
      <c r="AI56" s="24"/>
      <c r="AJ56" s="295"/>
      <c r="AK56" s="45"/>
      <c r="AL56" s="45"/>
      <c r="AM56" s="45"/>
      <c r="AN56" s="279"/>
    </row>
    <row r="57" spans="1:40" ht="18.75" customHeight="1">
      <c r="A57" s="13"/>
      <c r="B57" s="137" t="s">
        <v>224</v>
      </c>
      <c r="C57" s="133" t="s">
        <v>225</v>
      </c>
      <c r="D57" s="15"/>
      <c r="E57" s="15"/>
      <c r="F57" s="15"/>
      <c r="G57" s="15"/>
      <c r="H57" s="134"/>
      <c r="I57" s="16"/>
      <c r="J57" s="135"/>
      <c r="K57" s="15"/>
      <c r="L57" s="19"/>
      <c r="M57" s="19"/>
      <c r="N57" s="20"/>
      <c r="O57" s="21"/>
      <c r="P57" s="19"/>
      <c r="Q57" s="22"/>
      <c r="R57" s="20"/>
      <c r="S57" s="21"/>
      <c r="T57" s="22"/>
      <c r="U57" s="22"/>
      <c r="V57" s="20"/>
      <c r="W57" s="32"/>
      <c r="X57" s="32"/>
      <c r="Y57" s="20"/>
      <c r="Z57" s="32"/>
      <c r="AA57" s="32"/>
      <c r="AB57" s="20"/>
      <c r="AC57" s="138"/>
      <c r="AD57" s="32"/>
      <c r="AE57" s="32"/>
      <c r="AF57" s="20"/>
      <c r="AG57" s="23">
        <v>27.71</v>
      </c>
      <c r="AH57" s="23">
        <v>28.25</v>
      </c>
      <c r="AI57" s="24">
        <f>AH57/AG57*100</f>
        <v>101.94875496210753</v>
      </c>
      <c r="AJ57" s="295"/>
      <c r="AK57" s="23">
        <v>28.25</v>
      </c>
      <c r="AL57" s="23">
        <v>29.38</v>
      </c>
      <c r="AM57" s="24">
        <f>AL57/AK57*100</f>
        <v>104</v>
      </c>
      <c r="AN57" s="279"/>
    </row>
    <row r="58" spans="1:40" ht="30" customHeight="1">
      <c r="A58" s="13"/>
      <c r="B58" s="137" t="s">
        <v>229</v>
      </c>
      <c r="C58" s="139" t="s">
        <v>230</v>
      </c>
      <c r="D58" s="15"/>
      <c r="E58" s="15"/>
      <c r="F58" s="15"/>
      <c r="G58" s="15"/>
      <c r="H58" s="134"/>
      <c r="I58" s="16"/>
      <c r="J58" s="135"/>
      <c r="K58" s="15"/>
      <c r="L58" s="19"/>
      <c r="M58" s="19"/>
      <c r="N58" s="20"/>
      <c r="O58" s="21"/>
      <c r="P58" s="19"/>
      <c r="Q58" s="22"/>
      <c r="R58" s="20"/>
      <c r="S58" s="21"/>
      <c r="T58" s="22"/>
      <c r="U58" s="22"/>
      <c r="V58" s="20"/>
      <c r="W58" s="32"/>
      <c r="X58" s="32"/>
      <c r="Y58" s="20"/>
      <c r="Z58" s="32"/>
      <c r="AA58" s="32"/>
      <c r="AB58" s="20"/>
      <c r="AC58" s="138"/>
      <c r="AD58" s="32"/>
      <c r="AE58" s="32"/>
      <c r="AF58" s="20"/>
      <c r="AG58" s="23">
        <v>1725.54</v>
      </c>
      <c r="AH58" s="23">
        <v>1754.87</v>
      </c>
      <c r="AI58" s="24">
        <f>AH58/AG58*100</f>
        <v>101.699757756992</v>
      </c>
      <c r="AJ58" s="295"/>
      <c r="AK58" s="23">
        <v>1754.87</v>
      </c>
      <c r="AL58" s="23">
        <v>1853.12</v>
      </c>
      <c r="AM58" s="24">
        <f>AL58/AK58*100</f>
        <v>105.59870531720298</v>
      </c>
      <c r="AN58" s="279"/>
    </row>
    <row r="59" spans="1:40" ht="46.5" customHeight="1" hidden="1">
      <c r="A59" s="283" t="s">
        <v>42</v>
      </c>
      <c r="B59" s="140" t="s">
        <v>232</v>
      </c>
      <c r="C59" s="139" t="s">
        <v>225</v>
      </c>
      <c r="D59" s="15">
        <v>89.3</v>
      </c>
      <c r="E59" s="15">
        <v>94.66</v>
      </c>
      <c r="F59" s="15">
        <v>99.11</v>
      </c>
      <c r="G59" s="15" t="s">
        <v>233</v>
      </c>
      <c r="H59" s="134" t="s">
        <v>234</v>
      </c>
      <c r="I59" s="16">
        <v>121.44</v>
      </c>
      <c r="J59" s="135">
        <f>121.44/99.11*100</f>
        <v>122.5305216426193</v>
      </c>
      <c r="K59" s="15" t="s">
        <v>235</v>
      </c>
      <c r="L59" s="19">
        <v>121.44</v>
      </c>
      <c r="M59" s="19">
        <v>126.32</v>
      </c>
      <c r="N59" s="20">
        <f>M59/L59*100</f>
        <v>104.01844532279314</v>
      </c>
      <c r="O59" s="21" t="s">
        <v>236</v>
      </c>
      <c r="P59" s="19">
        <v>126.32</v>
      </c>
      <c r="Q59" s="22">
        <v>137.3</v>
      </c>
      <c r="R59" s="20">
        <f>Q59/P59*100</f>
        <v>108.69221025965803</v>
      </c>
      <c r="S59" s="21" t="s">
        <v>222</v>
      </c>
      <c r="T59" s="22"/>
      <c r="U59" s="22"/>
      <c r="V59" s="20"/>
      <c r="W59" s="57"/>
      <c r="X59" s="57"/>
      <c r="Y59" s="20"/>
      <c r="Z59" s="57"/>
      <c r="AA59" s="57"/>
      <c r="AB59" s="20"/>
      <c r="AC59" s="20"/>
      <c r="AD59" s="57"/>
      <c r="AE59" s="57"/>
      <c r="AF59" s="20"/>
      <c r="AG59" s="58"/>
      <c r="AH59" s="58"/>
      <c r="AI59" s="24"/>
      <c r="AJ59" s="24"/>
      <c r="AK59" s="24"/>
      <c r="AL59" s="24"/>
      <c r="AM59" s="24"/>
      <c r="AN59" s="24"/>
    </row>
    <row r="60" spans="1:40" ht="38.25" customHeight="1" hidden="1">
      <c r="A60" s="283"/>
      <c r="B60" s="141" t="s">
        <v>224</v>
      </c>
      <c r="C60" s="133" t="s">
        <v>225</v>
      </c>
      <c r="D60" s="81"/>
      <c r="E60" s="81"/>
      <c r="F60" s="81"/>
      <c r="G60" s="81"/>
      <c r="H60" s="142"/>
      <c r="I60" s="82"/>
      <c r="J60" s="143"/>
      <c r="K60" s="81"/>
      <c r="L60" s="85"/>
      <c r="M60" s="85"/>
      <c r="N60" s="86"/>
      <c r="O60" s="120"/>
      <c r="P60" s="85"/>
      <c r="Q60" s="121"/>
      <c r="R60" s="86"/>
      <c r="S60" s="120"/>
      <c r="T60" s="121">
        <v>23.91</v>
      </c>
      <c r="U60" s="121">
        <v>25.1</v>
      </c>
      <c r="V60" s="86">
        <f>U60/T60*100</f>
        <v>104.97699707235466</v>
      </c>
      <c r="W60" s="144">
        <v>25.1</v>
      </c>
      <c r="X60" s="144">
        <v>26.5</v>
      </c>
      <c r="Y60" s="86">
        <f>X60/W60*100</f>
        <v>105.57768924302789</v>
      </c>
      <c r="Z60" s="144">
        <v>26.5</v>
      </c>
      <c r="AA60" s="145">
        <v>27.81</v>
      </c>
      <c r="AB60" s="86">
        <f>AA60/Z60*100</f>
        <v>104.94339622641509</v>
      </c>
      <c r="AC60" s="288" t="s">
        <v>226</v>
      </c>
      <c r="AD60" s="144">
        <v>25.1</v>
      </c>
      <c r="AE60" s="144">
        <v>25.95</v>
      </c>
      <c r="AF60" s="86">
        <f>AE60/AD60*100</f>
        <v>103.38645418326693</v>
      </c>
      <c r="AG60" s="146">
        <v>27.71</v>
      </c>
      <c r="AH60" s="146">
        <v>28.25</v>
      </c>
      <c r="AI60" s="147">
        <f>AH60/AG60*100</f>
        <v>101.94875496210753</v>
      </c>
      <c r="AJ60" s="289" t="s">
        <v>237</v>
      </c>
      <c r="AK60" s="23">
        <v>28.25</v>
      </c>
      <c r="AL60" s="23">
        <v>29.38</v>
      </c>
      <c r="AM60" s="147">
        <f>AL60/AK60*100</f>
        <v>104</v>
      </c>
      <c r="AN60" s="25" t="s">
        <v>238</v>
      </c>
    </row>
    <row r="61" spans="1:255" s="149" customFormat="1" ht="30.75" customHeight="1" hidden="1">
      <c r="A61" s="283"/>
      <c r="B61" s="137" t="s">
        <v>229</v>
      </c>
      <c r="C61" s="139" t="s">
        <v>230</v>
      </c>
      <c r="D61" s="15"/>
      <c r="E61" s="15"/>
      <c r="F61" s="15"/>
      <c r="G61" s="15"/>
      <c r="H61" s="134"/>
      <c r="I61" s="16"/>
      <c r="J61" s="135"/>
      <c r="K61" s="15"/>
      <c r="L61" s="19"/>
      <c r="M61" s="19"/>
      <c r="N61" s="20"/>
      <c r="O61" s="21"/>
      <c r="P61" s="19"/>
      <c r="Q61" s="22"/>
      <c r="R61" s="20"/>
      <c r="S61" s="21"/>
      <c r="T61" s="22">
        <v>1747.93</v>
      </c>
      <c r="U61" s="22">
        <v>1803.25</v>
      </c>
      <c r="V61" s="20">
        <f>U61/T61*100</f>
        <v>103.16488646570514</v>
      </c>
      <c r="W61" s="32">
        <v>1803.25</v>
      </c>
      <c r="X61" s="32">
        <v>1871.49</v>
      </c>
      <c r="Y61" s="20">
        <f>X61/W61*100</f>
        <v>103.78427838624707</v>
      </c>
      <c r="Z61" s="32">
        <v>1871.49</v>
      </c>
      <c r="AA61" s="32">
        <v>1941.04</v>
      </c>
      <c r="AB61" s="20">
        <f>AA61/Z61*100</f>
        <v>103.71629022864136</v>
      </c>
      <c r="AC61" s="288"/>
      <c r="AD61" s="32">
        <v>1803.25</v>
      </c>
      <c r="AE61" s="32">
        <v>1838.1</v>
      </c>
      <c r="AF61" s="20">
        <f>AE61/AD61*100</f>
        <v>101.93262165534452</v>
      </c>
      <c r="AG61" s="146">
        <v>1947.7</v>
      </c>
      <c r="AH61" s="146">
        <v>1977.83</v>
      </c>
      <c r="AI61" s="147">
        <f>AH61/AG61*100</f>
        <v>101.5469528161421</v>
      </c>
      <c r="AJ61" s="289"/>
      <c r="AK61" s="146">
        <v>1977.83</v>
      </c>
      <c r="AL61" s="146">
        <v>2030.53</v>
      </c>
      <c r="AM61" s="147">
        <f>AL61/AK61*100</f>
        <v>102.66453638583701</v>
      </c>
      <c r="AN61" s="50"/>
      <c r="AO61" s="148" t="s">
        <v>239</v>
      </c>
      <c r="IL61" s="57"/>
      <c r="IM61" s="57"/>
      <c r="IN61" s="57"/>
      <c r="IO61" s="57"/>
      <c r="IP61" s="57"/>
      <c r="IQ61" s="57"/>
      <c r="IR61" s="57"/>
      <c r="IS61" s="57"/>
      <c r="IT61" s="57"/>
      <c r="IU61" s="57"/>
    </row>
    <row r="62" spans="1:40" ht="48" customHeight="1">
      <c r="A62" s="283" t="s">
        <v>42</v>
      </c>
      <c r="B62" s="150" t="s">
        <v>240</v>
      </c>
      <c r="C62" s="151"/>
      <c r="D62" s="152"/>
      <c r="E62" s="152"/>
      <c r="F62" s="152"/>
      <c r="G62" s="152"/>
      <c r="H62" s="153"/>
      <c r="I62" s="152"/>
      <c r="J62" s="154"/>
      <c r="K62" s="152"/>
      <c r="L62" s="155"/>
      <c r="M62" s="155"/>
      <c r="N62" s="152"/>
      <c r="O62" s="152"/>
      <c r="P62" s="152"/>
      <c r="Q62" s="152"/>
      <c r="R62" s="60"/>
      <c r="S62" s="152"/>
      <c r="T62" s="152"/>
      <c r="U62" s="152"/>
      <c r="V62" s="60"/>
      <c r="W62" s="156"/>
      <c r="X62" s="156"/>
      <c r="Y62" s="60"/>
      <c r="Z62" s="156"/>
      <c r="AA62" s="156"/>
      <c r="AB62" s="60"/>
      <c r="AC62" s="60"/>
      <c r="AD62" s="156"/>
      <c r="AE62" s="156"/>
      <c r="AF62" s="60"/>
      <c r="AG62" s="156"/>
      <c r="AH62" s="156"/>
      <c r="AI62" s="24"/>
      <c r="AJ62" s="24"/>
      <c r="AK62" s="24"/>
      <c r="AL62" s="24"/>
      <c r="AM62" s="24"/>
      <c r="AN62" s="60"/>
    </row>
    <row r="63" spans="1:40" ht="33.75" customHeight="1">
      <c r="A63" s="283"/>
      <c r="B63" s="55" t="s">
        <v>103</v>
      </c>
      <c r="C63" s="133"/>
      <c r="D63" s="15">
        <v>92.87</v>
      </c>
      <c r="E63" s="15">
        <v>92.87</v>
      </c>
      <c r="F63" s="15">
        <v>103.45</v>
      </c>
      <c r="G63" s="15" t="s">
        <v>241</v>
      </c>
      <c r="H63" s="134" t="s">
        <v>242</v>
      </c>
      <c r="I63" s="16">
        <v>116.4</v>
      </c>
      <c r="J63" s="157">
        <f>116.4/103.45*100</f>
        <v>112.5181246979217</v>
      </c>
      <c r="K63" s="15" t="s">
        <v>243</v>
      </c>
      <c r="L63" s="19">
        <v>116.4</v>
      </c>
      <c r="M63" s="19">
        <v>121.08</v>
      </c>
      <c r="N63" s="20">
        <f>M63/L63*100</f>
        <v>104.02061855670101</v>
      </c>
      <c r="O63" s="21" t="s">
        <v>244</v>
      </c>
      <c r="P63" s="19">
        <v>121.08</v>
      </c>
      <c r="Q63" s="22">
        <v>131.63</v>
      </c>
      <c r="R63" s="20">
        <f>Q63/P63*100</f>
        <v>108.71324743970928</v>
      </c>
      <c r="S63" s="21" t="s">
        <v>245</v>
      </c>
      <c r="T63" s="158"/>
      <c r="U63" s="158"/>
      <c r="V63" s="20"/>
      <c r="W63" s="57"/>
      <c r="X63" s="57"/>
      <c r="Y63" s="20"/>
      <c r="Z63" s="57"/>
      <c r="AA63" s="57"/>
      <c r="AB63" s="20"/>
      <c r="AC63" s="20"/>
      <c r="AD63" s="57"/>
      <c r="AE63" s="57"/>
      <c r="AF63" s="20"/>
      <c r="AG63" s="57"/>
      <c r="AH63" s="57"/>
      <c r="AI63" s="24"/>
      <c r="AJ63" s="24"/>
      <c r="AK63" s="24"/>
      <c r="AL63" s="24"/>
      <c r="AM63" s="24"/>
      <c r="AN63" s="20"/>
    </row>
    <row r="64" spans="1:40" ht="36" customHeight="1">
      <c r="A64" s="283"/>
      <c r="B64" s="137" t="s">
        <v>246</v>
      </c>
      <c r="C64" s="133" t="s">
        <v>225</v>
      </c>
      <c r="D64" s="15"/>
      <c r="E64" s="15"/>
      <c r="F64" s="15"/>
      <c r="G64" s="15"/>
      <c r="H64" s="134"/>
      <c r="I64" s="16"/>
      <c r="J64" s="157"/>
      <c r="K64" s="15"/>
      <c r="L64" s="19"/>
      <c r="M64" s="19"/>
      <c r="N64" s="20"/>
      <c r="O64" s="21"/>
      <c r="P64" s="19"/>
      <c r="Q64" s="22"/>
      <c r="R64" s="20"/>
      <c r="S64" s="21"/>
      <c r="T64" s="22">
        <v>23.91</v>
      </c>
      <c r="U64" s="22">
        <v>25.1</v>
      </c>
      <c r="V64" s="20">
        <f>U64/T64*100</f>
        <v>104.97699707235466</v>
      </c>
      <c r="W64" s="61">
        <v>25.1</v>
      </c>
      <c r="X64" s="61">
        <v>26.5</v>
      </c>
      <c r="Y64" s="20">
        <f>X64/W64*100</f>
        <v>105.57768924302789</v>
      </c>
      <c r="Z64" s="61">
        <v>26.5</v>
      </c>
      <c r="AA64" s="32">
        <v>27.81</v>
      </c>
      <c r="AB64" s="20">
        <f>AA64/Z64*100</f>
        <v>104.94339622641509</v>
      </c>
      <c r="AC64" s="288" t="s">
        <v>247</v>
      </c>
      <c r="AD64" s="61">
        <v>25.1</v>
      </c>
      <c r="AE64" s="61">
        <v>25.95</v>
      </c>
      <c r="AF64" s="20">
        <f>AE64/AD64*100</f>
        <v>103.38645418326693</v>
      </c>
      <c r="AG64" s="23">
        <v>27.71</v>
      </c>
      <c r="AH64" s="23">
        <v>28.25</v>
      </c>
      <c r="AI64" s="24">
        <f>AH64/AG64*100</f>
        <v>101.94875496210753</v>
      </c>
      <c r="AJ64" s="289" t="s">
        <v>248</v>
      </c>
      <c r="AK64" s="23">
        <v>28.25</v>
      </c>
      <c r="AL64" s="23">
        <v>29.38</v>
      </c>
      <c r="AM64" s="24">
        <f>AL64/AK64*100</f>
        <v>104</v>
      </c>
      <c r="AN64" s="25" t="s">
        <v>249</v>
      </c>
    </row>
    <row r="65" spans="1:40" ht="40.5" customHeight="1">
      <c r="A65" s="283"/>
      <c r="B65" s="137" t="s">
        <v>229</v>
      </c>
      <c r="C65" s="139" t="s">
        <v>230</v>
      </c>
      <c r="D65" s="15"/>
      <c r="E65" s="15"/>
      <c r="F65" s="15"/>
      <c r="G65" s="15"/>
      <c r="H65" s="134"/>
      <c r="I65" s="16"/>
      <c r="J65" s="157"/>
      <c r="K65" s="15"/>
      <c r="L65" s="19"/>
      <c r="M65" s="19"/>
      <c r="N65" s="20"/>
      <c r="O65" s="21"/>
      <c r="P65" s="19"/>
      <c r="Q65" s="22"/>
      <c r="R65" s="20"/>
      <c r="S65" s="21"/>
      <c r="T65" s="22">
        <v>1660.5</v>
      </c>
      <c r="U65" s="22">
        <v>1715.3</v>
      </c>
      <c r="V65" s="20">
        <f>U65/T65*100</f>
        <v>103.30021077988559</v>
      </c>
      <c r="W65" s="32">
        <v>1715.3</v>
      </c>
      <c r="X65" s="32">
        <v>1786.66</v>
      </c>
      <c r="Y65" s="20">
        <f>X65/W65*100</f>
        <v>104.16020521191629</v>
      </c>
      <c r="Z65" s="32">
        <v>1786.66</v>
      </c>
      <c r="AA65" s="32">
        <v>1848.86</v>
      </c>
      <c r="AB65" s="20">
        <f>AA65/Z65*100</f>
        <v>103.48135627371744</v>
      </c>
      <c r="AC65" s="288"/>
      <c r="AD65" s="61">
        <v>1715.3</v>
      </c>
      <c r="AE65" s="32">
        <v>1749.6</v>
      </c>
      <c r="AF65" s="20">
        <f>AE65/AD65*100</f>
        <v>101.99965020696087</v>
      </c>
      <c r="AG65" s="23">
        <v>1814.71</v>
      </c>
      <c r="AH65" s="23">
        <v>1845.31</v>
      </c>
      <c r="AI65" s="24">
        <f>AH65/AG65*100</f>
        <v>101.68621983677832</v>
      </c>
      <c r="AJ65" s="289"/>
      <c r="AK65" s="23">
        <v>1845.31</v>
      </c>
      <c r="AL65" s="23">
        <v>1893.25</v>
      </c>
      <c r="AM65" s="24">
        <f>AL65/AK65*100</f>
        <v>102.59793747392037</v>
      </c>
      <c r="AN65" s="50"/>
    </row>
    <row r="66" spans="1:40" ht="78.75">
      <c r="A66" s="283"/>
      <c r="B66" s="55" t="s">
        <v>250</v>
      </c>
      <c r="C66" s="133"/>
      <c r="D66" s="15"/>
      <c r="E66" s="15"/>
      <c r="F66" s="15"/>
      <c r="G66" s="15"/>
      <c r="H66" s="134"/>
      <c r="I66" s="16"/>
      <c r="J66" s="157"/>
      <c r="K66" s="15"/>
      <c r="L66" s="19">
        <v>140.3</v>
      </c>
      <c r="M66" s="19">
        <v>144.98</v>
      </c>
      <c r="N66" s="20"/>
      <c r="O66" s="21" t="s">
        <v>251</v>
      </c>
      <c r="P66" s="19">
        <v>144.98</v>
      </c>
      <c r="Q66" s="22">
        <v>149.33</v>
      </c>
      <c r="R66" s="20">
        <f>Q66/P66*100</f>
        <v>103.00041385018626</v>
      </c>
      <c r="S66" s="21" t="s">
        <v>252</v>
      </c>
      <c r="T66" s="158"/>
      <c r="U66" s="158"/>
      <c r="V66" s="20"/>
      <c r="W66" s="57"/>
      <c r="X66" s="57"/>
      <c r="Y66" s="20"/>
      <c r="Z66" s="57"/>
      <c r="AA66" s="57"/>
      <c r="AB66" s="20"/>
      <c r="AC66" s="20"/>
      <c r="AD66" s="57"/>
      <c r="AE66" s="57"/>
      <c r="AF66" s="20"/>
      <c r="AG66" s="58"/>
      <c r="AH66" s="58"/>
      <c r="AI66" s="24"/>
      <c r="AJ66" s="24"/>
      <c r="AK66" s="24"/>
      <c r="AL66" s="24"/>
      <c r="AM66" s="24"/>
      <c r="AN66" s="24"/>
    </row>
    <row r="67" spans="1:40" ht="39.75" customHeight="1">
      <c r="A67" s="283"/>
      <c r="B67" s="137" t="s">
        <v>246</v>
      </c>
      <c r="C67" s="133" t="s">
        <v>225</v>
      </c>
      <c r="D67" s="15"/>
      <c r="E67" s="15"/>
      <c r="F67" s="15"/>
      <c r="G67" s="15"/>
      <c r="H67" s="134"/>
      <c r="I67" s="16"/>
      <c r="J67" s="157"/>
      <c r="K67" s="15"/>
      <c r="L67" s="19"/>
      <c r="M67" s="19"/>
      <c r="N67" s="20"/>
      <c r="O67" s="21"/>
      <c r="P67" s="19"/>
      <c r="Q67" s="158"/>
      <c r="R67" s="20"/>
      <c r="S67" s="21"/>
      <c r="T67" s="22">
        <v>23.91</v>
      </c>
      <c r="U67" s="22">
        <v>25.1</v>
      </c>
      <c r="V67" s="20">
        <f>U67/T67*100</f>
        <v>104.97699707235466</v>
      </c>
      <c r="W67" s="61">
        <v>25.1</v>
      </c>
      <c r="X67" s="61">
        <v>26.5</v>
      </c>
      <c r="Y67" s="20">
        <f>X67/W67*100</f>
        <v>105.57768924302789</v>
      </c>
      <c r="Z67" s="61">
        <v>26.5</v>
      </c>
      <c r="AA67" s="32">
        <v>27.81</v>
      </c>
      <c r="AB67" s="20">
        <f>AA67/Z67*100</f>
        <v>104.94339622641509</v>
      </c>
      <c r="AC67" s="288" t="s">
        <v>253</v>
      </c>
      <c r="AD67" s="61">
        <v>25.1</v>
      </c>
      <c r="AE67" s="61">
        <v>25.95</v>
      </c>
      <c r="AF67" s="20">
        <f>AE67/AD67*100</f>
        <v>103.38645418326693</v>
      </c>
      <c r="AG67" s="23">
        <v>27.71</v>
      </c>
      <c r="AH67" s="23">
        <v>28.25</v>
      </c>
      <c r="AI67" s="24">
        <f>AH67/AG67*100</f>
        <v>101.94875496210753</v>
      </c>
      <c r="AJ67" s="289" t="s">
        <v>254</v>
      </c>
      <c r="AK67" s="23">
        <v>28.25</v>
      </c>
      <c r="AL67" s="23">
        <v>29.38</v>
      </c>
      <c r="AM67" s="24">
        <f>AL67/AK67*100</f>
        <v>104</v>
      </c>
      <c r="AN67" s="25" t="s">
        <v>249</v>
      </c>
    </row>
    <row r="68" spans="1:40" ht="36.75" customHeight="1">
      <c r="A68" s="283"/>
      <c r="B68" s="137" t="s">
        <v>229</v>
      </c>
      <c r="C68" s="139" t="s">
        <v>230</v>
      </c>
      <c r="D68" s="15"/>
      <c r="E68" s="15"/>
      <c r="F68" s="15"/>
      <c r="G68" s="15"/>
      <c r="H68" s="134"/>
      <c r="I68" s="16"/>
      <c r="J68" s="157"/>
      <c r="K68" s="15"/>
      <c r="L68" s="19"/>
      <c r="M68" s="19"/>
      <c r="N68" s="20"/>
      <c r="O68" s="21"/>
      <c r="P68" s="19"/>
      <c r="Q68" s="158"/>
      <c r="R68" s="20"/>
      <c r="S68" s="21"/>
      <c r="T68" s="22">
        <v>1932.88</v>
      </c>
      <c r="U68" s="22">
        <v>1996.67</v>
      </c>
      <c r="V68" s="20">
        <f>U68/T68*100</f>
        <v>103.3002566118952</v>
      </c>
      <c r="W68" s="32">
        <v>1996.67</v>
      </c>
      <c r="X68" s="32">
        <v>2079.29</v>
      </c>
      <c r="Y68" s="20">
        <f>X68/W68*100</f>
        <v>104.13788958616095</v>
      </c>
      <c r="Z68" s="32">
        <v>2079.29</v>
      </c>
      <c r="AA68" s="32">
        <v>2153.11</v>
      </c>
      <c r="AB68" s="20">
        <f>AA68/Z68*100</f>
        <v>103.55025032583238</v>
      </c>
      <c r="AC68" s="288"/>
      <c r="AD68" s="32">
        <v>1996.67</v>
      </c>
      <c r="AE68" s="61">
        <v>2036.6</v>
      </c>
      <c r="AF68" s="20">
        <f>AE68/AD68*100</f>
        <v>101.99982971647792</v>
      </c>
      <c r="AG68" s="23">
        <v>2118.84</v>
      </c>
      <c r="AH68" s="23">
        <v>2154.6</v>
      </c>
      <c r="AI68" s="24">
        <f>AH68/AG68*100</f>
        <v>101.68771592003169</v>
      </c>
      <c r="AJ68" s="289"/>
      <c r="AK68" s="23">
        <v>2154.6</v>
      </c>
      <c r="AL68" s="23">
        <v>2232.17</v>
      </c>
      <c r="AM68" s="24">
        <f>AL68/AK68*100</f>
        <v>103.6002042142393</v>
      </c>
      <c r="AN68" s="50"/>
    </row>
    <row r="69" spans="1:40" ht="32.25" customHeight="1">
      <c r="A69" s="283" t="s">
        <v>58</v>
      </c>
      <c r="B69" s="14" t="s">
        <v>255</v>
      </c>
      <c r="C69" s="133"/>
      <c r="D69" s="15">
        <v>75.21</v>
      </c>
      <c r="E69" s="15">
        <v>79.73</v>
      </c>
      <c r="F69" s="15">
        <v>83.79</v>
      </c>
      <c r="G69" s="15" t="s">
        <v>256</v>
      </c>
      <c r="H69" s="16">
        <v>83.79</v>
      </c>
      <c r="I69" s="17">
        <v>104.62</v>
      </c>
      <c r="J69" s="17">
        <f>I69/H69*100</f>
        <v>124.859768468791</v>
      </c>
      <c r="K69" s="15" t="s">
        <v>257</v>
      </c>
      <c r="L69" s="19">
        <v>104.62</v>
      </c>
      <c r="M69" s="19">
        <v>108.82</v>
      </c>
      <c r="N69" s="20">
        <f>M69/L69*100</f>
        <v>104.01452877078951</v>
      </c>
      <c r="O69" s="21" t="s">
        <v>258</v>
      </c>
      <c r="P69" s="19">
        <v>108.82</v>
      </c>
      <c r="Q69" s="22">
        <v>118.38</v>
      </c>
      <c r="R69" s="20">
        <f>Q69/P69*100</f>
        <v>108.7851497886418</v>
      </c>
      <c r="S69" s="21" t="s">
        <v>222</v>
      </c>
      <c r="T69" s="22"/>
      <c r="U69" s="22"/>
      <c r="V69" s="20"/>
      <c r="W69" s="57"/>
      <c r="X69" s="57"/>
      <c r="Y69" s="20"/>
      <c r="Z69" s="57"/>
      <c r="AA69" s="57"/>
      <c r="AB69" s="20"/>
      <c r="AC69" s="20"/>
      <c r="AD69" s="57"/>
      <c r="AE69" s="57"/>
      <c r="AF69" s="20"/>
      <c r="AG69" s="58"/>
      <c r="AH69" s="58"/>
      <c r="AI69" s="24"/>
      <c r="AJ69" s="24"/>
      <c r="AK69" s="24"/>
      <c r="AL69" s="24"/>
      <c r="AM69" s="24"/>
      <c r="AN69" s="24"/>
    </row>
    <row r="70" spans="1:40" ht="39.75" customHeight="1">
      <c r="A70" s="283"/>
      <c r="B70" s="159" t="s">
        <v>224</v>
      </c>
      <c r="C70" s="160" t="s">
        <v>225</v>
      </c>
      <c r="D70" s="161"/>
      <c r="E70" s="161"/>
      <c r="F70" s="161"/>
      <c r="G70" s="161"/>
      <c r="H70" s="162"/>
      <c r="I70" s="163"/>
      <c r="J70" s="163"/>
      <c r="K70" s="161"/>
      <c r="L70" s="164"/>
      <c r="M70" s="164"/>
      <c r="N70" s="165"/>
      <c r="O70" s="166"/>
      <c r="P70" s="164"/>
      <c r="Q70" s="167"/>
      <c r="R70" s="165"/>
      <c r="S70" s="166"/>
      <c r="T70" s="167">
        <v>23.91</v>
      </c>
      <c r="U70" s="167">
        <v>25.1</v>
      </c>
      <c r="V70" s="165">
        <f>U70/T70*100</f>
        <v>104.97699707235466</v>
      </c>
      <c r="W70" s="168">
        <v>25.1</v>
      </c>
      <c r="X70" s="168">
        <v>26.5</v>
      </c>
      <c r="Y70" s="165">
        <f>X70/W70*100</f>
        <v>105.57768924302789</v>
      </c>
      <c r="Z70" s="168">
        <v>26.5</v>
      </c>
      <c r="AA70" s="169">
        <v>27.81</v>
      </c>
      <c r="AB70" s="165">
        <f>AA70/Z70*100</f>
        <v>104.94339622641509</v>
      </c>
      <c r="AC70" s="170" t="s">
        <v>259</v>
      </c>
      <c r="AD70" s="168">
        <v>25.1</v>
      </c>
      <c r="AE70" s="168">
        <v>25.95</v>
      </c>
      <c r="AF70" s="165">
        <f>AE70/AD70*100</f>
        <v>103.38645418326693</v>
      </c>
      <c r="AG70" s="171">
        <v>27.71</v>
      </c>
      <c r="AH70" s="171">
        <v>28.25</v>
      </c>
      <c r="AI70" s="172">
        <f>AH70/AG70*100</f>
        <v>101.94875496210753</v>
      </c>
      <c r="AJ70" s="293" t="s">
        <v>260</v>
      </c>
      <c r="AK70" s="23">
        <v>28.25</v>
      </c>
      <c r="AL70" s="23">
        <v>29.38</v>
      </c>
      <c r="AM70" s="172">
        <f>AL70/AK70*100</f>
        <v>104</v>
      </c>
      <c r="AN70" s="25" t="s">
        <v>261</v>
      </c>
    </row>
    <row r="71" spans="1:40" ht="30" customHeight="1">
      <c r="A71" s="13"/>
      <c r="B71" s="137" t="s">
        <v>229</v>
      </c>
      <c r="C71" s="139" t="s">
        <v>230</v>
      </c>
      <c r="D71" s="173"/>
      <c r="E71" s="173"/>
      <c r="F71" s="173"/>
      <c r="G71" s="173"/>
      <c r="H71" s="174"/>
      <c r="I71" s="175"/>
      <c r="J71" s="175"/>
      <c r="K71" s="173"/>
      <c r="L71" s="176"/>
      <c r="M71" s="176"/>
      <c r="N71" s="177"/>
      <c r="O71" s="178"/>
      <c r="P71" s="176"/>
      <c r="Q71" s="179"/>
      <c r="R71" s="177"/>
      <c r="S71" s="178"/>
      <c r="T71" s="179"/>
      <c r="U71" s="179"/>
      <c r="V71" s="177"/>
      <c r="W71" s="180"/>
      <c r="X71" s="180"/>
      <c r="Y71" s="177"/>
      <c r="Z71" s="180"/>
      <c r="AA71" s="180"/>
      <c r="AB71" s="177"/>
      <c r="AC71" s="181"/>
      <c r="AD71" s="180"/>
      <c r="AE71" s="180"/>
      <c r="AF71" s="177"/>
      <c r="AG71" s="182">
        <v>1929.36</v>
      </c>
      <c r="AH71" s="182">
        <v>1962.13</v>
      </c>
      <c r="AI71" s="183">
        <f>AH71/AG71*100</f>
        <v>101.69849069121368</v>
      </c>
      <c r="AJ71" s="293"/>
      <c r="AK71" s="182">
        <v>1962.13</v>
      </c>
      <c r="AL71" s="182">
        <v>2072.02</v>
      </c>
      <c r="AM71" s="183">
        <f>AL71/AK71*100</f>
        <v>105.60054634504338</v>
      </c>
      <c r="AN71" s="184"/>
    </row>
    <row r="72" spans="1:40" ht="34.5" customHeight="1">
      <c r="A72" s="283" t="s">
        <v>54</v>
      </c>
      <c r="B72" s="14" t="s">
        <v>116</v>
      </c>
      <c r="C72" s="15"/>
      <c r="D72" s="15">
        <v>79.87</v>
      </c>
      <c r="E72" s="15">
        <v>84.67</v>
      </c>
      <c r="F72" s="15">
        <v>89.07</v>
      </c>
      <c r="G72" s="15" t="s">
        <v>262</v>
      </c>
      <c r="H72" s="134" t="s">
        <v>263</v>
      </c>
      <c r="I72" s="185">
        <v>115.5</v>
      </c>
      <c r="J72" s="135">
        <f>115.5/89.07*100</f>
        <v>129.67329067025938</v>
      </c>
      <c r="K72" s="15" t="s">
        <v>264</v>
      </c>
      <c r="L72" s="19">
        <v>115.5</v>
      </c>
      <c r="M72" s="19">
        <v>120.15</v>
      </c>
      <c r="N72" s="20">
        <f>M72/L72*100</f>
        <v>104.02597402597402</v>
      </c>
      <c r="O72" s="21" t="s">
        <v>265</v>
      </c>
      <c r="P72" s="19">
        <v>120.15</v>
      </c>
      <c r="Q72" s="22">
        <v>130.63</v>
      </c>
      <c r="R72" s="20">
        <f>Q72/P72*100</f>
        <v>108.722430295464</v>
      </c>
      <c r="S72" s="21" t="s">
        <v>222</v>
      </c>
      <c r="T72" s="22"/>
      <c r="U72" s="22"/>
      <c r="V72" s="20"/>
      <c r="W72" s="57"/>
      <c r="X72" s="57"/>
      <c r="Y72" s="20"/>
      <c r="Z72" s="57"/>
      <c r="AA72" s="57"/>
      <c r="AB72" s="20"/>
      <c r="AC72" s="20"/>
      <c r="AD72" s="57"/>
      <c r="AE72" s="57"/>
      <c r="AF72" s="20"/>
      <c r="AG72" s="57"/>
      <c r="AH72" s="57"/>
      <c r="AI72" s="24"/>
      <c r="AJ72" s="24"/>
      <c r="AK72" s="24"/>
      <c r="AL72" s="24"/>
      <c r="AM72" s="24"/>
      <c r="AN72" s="20"/>
    </row>
    <row r="73" spans="1:40" ht="40.5" customHeight="1">
      <c r="A73" s="283"/>
      <c r="B73" s="137" t="s">
        <v>224</v>
      </c>
      <c r="C73" s="133" t="s">
        <v>225</v>
      </c>
      <c r="D73" s="15"/>
      <c r="E73" s="15"/>
      <c r="F73" s="15"/>
      <c r="G73" s="15"/>
      <c r="H73" s="134"/>
      <c r="I73" s="185"/>
      <c r="J73" s="135"/>
      <c r="K73" s="15"/>
      <c r="L73" s="19"/>
      <c r="M73" s="19"/>
      <c r="N73" s="20"/>
      <c r="O73" s="21"/>
      <c r="P73" s="19"/>
      <c r="Q73" s="22"/>
      <c r="R73" s="20"/>
      <c r="S73" s="21"/>
      <c r="T73" s="22">
        <v>23.91</v>
      </c>
      <c r="U73" s="22">
        <v>25.1</v>
      </c>
      <c r="V73" s="20">
        <f>U73/T73*100</f>
        <v>104.97699707235466</v>
      </c>
      <c r="W73" s="61">
        <v>25.1</v>
      </c>
      <c r="X73" s="61">
        <v>26.5</v>
      </c>
      <c r="Y73" s="20">
        <f>X73/W73*100</f>
        <v>105.57768924302789</v>
      </c>
      <c r="Z73" s="61">
        <v>26.5</v>
      </c>
      <c r="AA73" s="32">
        <v>27.81</v>
      </c>
      <c r="AB73" s="20">
        <f>AA73/Z73*100</f>
        <v>104.94339622641509</v>
      </c>
      <c r="AC73" s="288" t="s">
        <v>226</v>
      </c>
      <c r="AD73" s="61">
        <v>25.1</v>
      </c>
      <c r="AE73" s="61">
        <v>25.95</v>
      </c>
      <c r="AF73" s="20">
        <f>AE73/AD73*100</f>
        <v>103.38645418326693</v>
      </c>
      <c r="AG73" s="23">
        <v>27.71</v>
      </c>
      <c r="AH73" s="23">
        <v>28.25</v>
      </c>
      <c r="AI73" s="24">
        <f>AH73/AG73*100</f>
        <v>101.94875496210753</v>
      </c>
      <c r="AJ73" s="289" t="s">
        <v>266</v>
      </c>
      <c r="AK73" s="23">
        <v>28.25</v>
      </c>
      <c r="AL73" s="23">
        <v>29.38</v>
      </c>
      <c r="AM73" s="24">
        <f>AL73/AK73*100</f>
        <v>104</v>
      </c>
      <c r="AN73" s="25" t="s">
        <v>267</v>
      </c>
    </row>
    <row r="74" spans="1:40" ht="30" customHeight="1">
      <c r="A74" s="283"/>
      <c r="B74" s="137" t="s">
        <v>229</v>
      </c>
      <c r="C74" s="139" t="s">
        <v>230</v>
      </c>
      <c r="D74" s="15"/>
      <c r="E74" s="15"/>
      <c r="F74" s="15"/>
      <c r="G74" s="15"/>
      <c r="H74" s="134"/>
      <c r="I74" s="185"/>
      <c r="J74" s="135"/>
      <c r="K74" s="15"/>
      <c r="L74" s="19"/>
      <c r="M74" s="19"/>
      <c r="N74" s="20"/>
      <c r="O74" s="21"/>
      <c r="P74" s="19"/>
      <c r="Q74" s="22"/>
      <c r="R74" s="20"/>
      <c r="S74" s="21"/>
      <c r="T74" s="22">
        <v>1644.94</v>
      </c>
      <c r="U74" s="22">
        <v>1699.24</v>
      </c>
      <c r="V74" s="20">
        <f>U74/T74*100</f>
        <v>103.30103225649567</v>
      </c>
      <c r="W74" s="32">
        <v>1699.24</v>
      </c>
      <c r="X74" s="32">
        <v>1761.45</v>
      </c>
      <c r="Y74" s="20">
        <f>X74/W74*100</f>
        <v>103.66104846872719</v>
      </c>
      <c r="Z74" s="32">
        <v>1761.45</v>
      </c>
      <c r="AA74" s="32">
        <v>1822.26</v>
      </c>
      <c r="AB74" s="20">
        <f>AA74/Z74*100</f>
        <v>103.45226943711148</v>
      </c>
      <c r="AC74" s="288"/>
      <c r="AD74" s="32">
        <v>1699.24</v>
      </c>
      <c r="AE74" s="32">
        <v>1733.04</v>
      </c>
      <c r="AF74" s="20">
        <f>AE74/AD74*100</f>
        <v>101.98912454979873</v>
      </c>
      <c r="AG74" s="23">
        <v>1985.82</v>
      </c>
      <c r="AH74" s="23">
        <v>2065.25</v>
      </c>
      <c r="AI74" s="24">
        <f>AH74/AG74*100</f>
        <v>103.99985900031221</v>
      </c>
      <c r="AJ74" s="289"/>
      <c r="AK74" s="23">
        <v>2065.25</v>
      </c>
      <c r="AL74" s="23">
        <v>2180.89</v>
      </c>
      <c r="AM74" s="24">
        <f>AL74/AK74*100</f>
        <v>105.59932211596659</v>
      </c>
      <c r="AN74" s="50"/>
    </row>
    <row r="75" spans="1:40" ht="108.75" customHeight="1">
      <c r="A75" s="186" t="s">
        <v>75</v>
      </c>
      <c r="B75" s="68" t="s">
        <v>142</v>
      </c>
      <c r="C75" s="69"/>
      <c r="D75" s="69"/>
      <c r="E75" s="69"/>
      <c r="F75" s="69"/>
      <c r="G75" s="69"/>
      <c r="H75" s="70"/>
      <c r="I75" s="70"/>
      <c r="J75" s="187"/>
      <c r="K75" s="69"/>
      <c r="L75" s="73"/>
      <c r="M75" s="73"/>
      <c r="N75" s="74"/>
      <c r="O75" s="77"/>
      <c r="P75" s="74"/>
      <c r="Q75" s="74"/>
      <c r="R75" s="74"/>
      <c r="S75" s="77"/>
      <c r="T75" s="74"/>
      <c r="U75" s="74"/>
      <c r="V75" s="74"/>
      <c r="W75" s="188"/>
      <c r="X75" s="188"/>
      <c r="Y75" s="74"/>
      <c r="Z75" s="188"/>
      <c r="AA75" s="188"/>
      <c r="AB75" s="74"/>
      <c r="AC75" s="188"/>
      <c r="AD75" s="188"/>
      <c r="AE75" s="188"/>
      <c r="AF75" s="74"/>
      <c r="AG75" s="188"/>
      <c r="AH75" s="188"/>
      <c r="AI75" s="79"/>
      <c r="AJ75" s="79"/>
      <c r="AK75" s="79"/>
      <c r="AL75" s="79"/>
      <c r="AM75" s="79"/>
      <c r="AN75" s="189"/>
    </row>
    <row r="76" spans="1:40" ht="50.25" customHeight="1">
      <c r="A76" s="292"/>
      <c r="B76" s="55" t="s">
        <v>268</v>
      </c>
      <c r="C76" s="133"/>
      <c r="D76" s="15"/>
      <c r="E76" s="15"/>
      <c r="F76" s="15"/>
      <c r="G76" s="15"/>
      <c r="H76" s="134" t="s">
        <v>269</v>
      </c>
      <c r="I76" s="16">
        <v>118.8</v>
      </c>
      <c r="J76" s="135">
        <f>118.8/105.92*100</f>
        <v>112.16012084592144</v>
      </c>
      <c r="K76" s="15" t="s">
        <v>270</v>
      </c>
      <c r="L76" s="19">
        <v>118.8</v>
      </c>
      <c r="M76" s="19">
        <v>123.57</v>
      </c>
      <c r="N76" s="20">
        <f>M76/L76*100</f>
        <v>104.0151515151515</v>
      </c>
      <c r="O76" s="21" t="s">
        <v>271</v>
      </c>
      <c r="P76" s="19">
        <v>123.57</v>
      </c>
      <c r="Q76" s="22">
        <v>132.67</v>
      </c>
      <c r="R76" s="20">
        <f>Q76/P76*100</f>
        <v>107.36424698551428</v>
      </c>
      <c r="S76" s="21" t="s">
        <v>272</v>
      </c>
      <c r="T76" s="22"/>
      <c r="U76" s="22"/>
      <c r="V76" s="20"/>
      <c r="W76" s="57"/>
      <c r="X76" s="57"/>
      <c r="Y76" s="20"/>
      <c r="Z76" s="57"/>
      <c r="AA76" s="57"/>
      <c r="AB76" s="20"/>
      <c r="AC76" s="20"/>
      <c r="AD76" s="57"/>
      <c r="AE76" s="57"/>
      <c r="AF76" s="20"/>
      <c r="AG76" s="57"/>
      <c r="AH76" s="57"/>
      <c r="AI76" s="111"/>
      <c r="AJ76" s="111"/>
      <c r="AK76" s="111"/>
      <c r="AL76" s="111"/>
      <c r="AM76" s="111"/>
      <c r="AN76" s="20"/>
    </row>
    <row r="77" spans="1:40" ht="36.75" customHeight="1">
      <c r="A77" s="292"/>
      <c r="B77" s="137" t="s">
        <v>224</v>
      </c>
      <c r="C77" s="133" t="s">
        <v>225</v>
      </c>
      <c r="D77" s="15"/>
      <c r="E77" s="15"/>
      <c r="F77" s="15"/>
      <c r="G77" s="15"/>
      <c r="H77" s="134"/>
      <c r="I77" s="16"/>
      <c r="J77" s="135"/>
      <c r="K77" s="15"/>
      <c r="L77" s="19"/>
      <c r="M77" s="19"/>
      <c r="N77" s="20"/>
      <c r="O77" s="21"/>
      <c r="P77" s="19"/>
      <c r="Q77" s="22"/>
      <c r="R77" s="20"/>
      <c r="S77" s="21"/>
      <c r="T77" s="22">
        <v>23.91</v>
      </c>
      <c r="U77" s="22">
        <v>25.1</v>
      </c>
      <c r="V77" s="20">
        <f>U77/T77*100</f>
        <v>104.97699707235466</v>
      </c>
      <c r="W77" s="61">
        <v>25.1</v>
      </c>
      <c r="X77" s="61">
        <v>26.5</v>
      </c>
      <c r="Y77" s="20">
        <f>X77/W77*100</f>
        <v>105.57768924302789</v>
      </c>
      <c r="Z77" s="61">
        <v>26.5</v>
      </c>
      <c r="AA77" s="32">
        <v>27.81</v>
      </c>
      <c r="AB77" s="20">
        <f>AA77/Z77*100</f>
        <v>104.94339622641509</v>
      </c>
      <c r="AC77" s="288" t="s">
        <v>273</v>
      </c>
      <c r="AD77" s="61">
        <v>25.1</v>
      </c>
      <c r="AE77" s="61">
        <v>25.95</v>
      </c>
      <c r="AF77" s="20">
        <f>AE77/AD77*100</f>
        <v>103.38645418326693</v>
      </c>
      <c r="AG77" s="23">
        <v>27.71</v>
      </c>
      <c r="AH77" s="23">
        <v>28.25</v>
      </c>
      <c r="AI77" s="24">
        <f>AH77/AG77*100</f>
        <v>101.94875496210753</v>
      </c>
      <c r="AJ77" s="289" t="s">
        <v>274</v>
      </c>
      <c r="AK77" s="23">
        <v>28.25</v>
      </c>
      <c r="AL77" s="23">
        <v>29.38</v>
      </c>
      <c r="AM77" s="24">
        <f>AL77/AK77*100</f>
        <v>104</v>
      </c>
      <c r="AN77" s="25" t="s">
        <v>275</v>
      </c>
    </row>
    <row r="78" spans="1:40" ht="30.75" customHeight="1">
      <c r="A78" s="292"/>
      <c r="B78" s="137" t="s">
        <v>229</v>
      </c>
      <c r="C78" s="139" t="s">
        <v>230</v>
      </c>
      <c r="D78" s="15"/>
      <c r="E78" s="15"/>
      <c r="F78" s="15"/>
      <c r="G78" s="15"/>
      <c r="H78" s="134"/>
      <c r="I78" s="16"/>
      <c r="J78" s="135"/>
      <c r="K78" s="15"/>
      <c r="L78" s="19"/>
      <c r="M78" s="19"/>
      <c r="N78" s="20"/>
      <c r="O78" s="21"/>
      <c r="P78" s="19"/>
      <c r="Q78" s="22"/>
      <c r="R78" s="20"/>
      <c r="S78" s="21"/>
      <c r="T78" s="22">
        <v>1676.49</v>
      </c>
      <c r="U78" s="22">
        <v>1724.18</v>
      </c>
      <c r="V78" s="20">
        <f>U78/T78*100</f>
        <v>102.84463372880244</v>
      </c>
      <c r="W78" s="32">
        <v>1724.18</v>
      </c>
      <c r="X78" s="32">
        <v>1787.94</v>
      </c>
      <c r="Y78" s="20">
        <f>X78/W78*100</f>
        <v>103.69798976904963</v>
      </c>
      <c r="Z78" s="32">
        <v>1787.94</v>
      </c>
      <c r="AA78" s="32">
        <v>1853.06</v>
      </c>
      <c r="AB78" s="20">
        <f>AA78/Z78*100</f>
        <v>103.64218038636643</v>
      </c>
      <c r="AC78" s="288"/>
      <c r="AD78" s="32">
        <v>1724.18</v>
      </c>
      <c r="AE78" s="32">
        <v>1758.41</v>
      </c>
      <c r="AF78" s="20">
        <f>AE78/AD78*100</f>
        <v>101.98529155888596</v>
      </c>
      <c r="AG78" s="23">
        <v>1851.05</v>
      </c>
      <c r="AH78" s="23">
        <v>1880.72</v>
      </c>
      <c r="AI78" s="24">
        <f>AH78/AG78*100</f>
        <v>101.60287404446126</v>
      </c>
      <c r="AJ78" s="289"/>
      <c r="AK78" s="23">
        <v>1880.72</v>
      </c>
      <c r="AL78" s="23">
        <v>1929.56</v>
      </c>
      <c r="AM78" s="24">
        <f>AL78/AK78*100</f>
        <v>102.5968777914841</v>
      </c>
      <c r="AN78" s="50"/>
    </row>
    <row r="79" spans="1:40" ht="48" customHeight="1">
      <c r="A79" s="292"/>
      <c r="B79" s="55" t="s">
        <v>276</v>
      </c>
      <c r="C79" s="133"/>
      <c r="D79" s="15"/>
      <c r="E79" s="15"/>
      <c r="F79" s="15"/>
      <c r="G79" s="15"/>
      <c r="H79" s="134" t="s">
        <v>277</v>
      </c>
      <c r="I79" s="16">
        <v>115.04</v>
      </c>
      <c r="J79" s="135">
        <f>118.8/105.92*100</f>
        <v>112.16012084592144</v>
      </c>
      <c r="K79" s="15" t="s">
        <v>278</v>
      </c>
      <c r="L79" s="19">
        <v>115.04</v>
      </c>
      <c r="M79" s="19">
        <v>119.66</v>
      </c>
      <c r="N79" s="20">
        <f>M79/L79*100</f>
        <v>104.01599443671765</v>
      </c>
      <c r="O79" s="21" t="s">
        <v>279</v>
      </c>
      <c r="P79" s="19">
        <v>119.66</v>
      </c>
      <c r="Q79" s="22">
        <v>128.54</v>
      </c>
      <c r="R79" s="20">
        <f>Q79/P79*100</f>
        <v>107.42102624101622</v>
      </c>
      <c r="S79" s="21" t="s">
        <v>272</v>
      </c>
      <c r="T79" s="22"/>
      <c r="U79" s="22"/>
      <c r="V79" s="20"/>
      <c r="W79" s="57"/>
      <c r="X79" s="57"/>
      <c r="Y79" s="20"/>
      <c r="Z79" s="57"/>
      <c r="AA79" s="57"/>
      <c r="AB79" s="20"/>
      <c r="AC79" s="20"/>
      <c r="AD79" s="57"/>
      <c r="AE79" s="57"/>
      <c r="AF79" s="20"/>
      <c r="AG79" s="57"/>
      <c r="AH79" s="57"/>
      <c r="AI79" s="24"/>
      <c r="AJ79" s="24"/>
      <c r="AK79" s="24"/>
      <c r="AL79" s="24"/>
      <c r="AM79" s="24"/>
      <c r="AN79" s="20"/>
    </row>
    <row r="80" spans="1:40" ht="39" customHeight="1">
      <c r="A80" s="292"/>
      <c r="B80" s="137" t="s">
        <v>224</v>
      </c>
      <c r="C80" s="133" t="s">
        <v>225</v>
      </c>
      <c r="D80" s="15"/>
      <c r="E80" s="15"/>
      <c r="F80" s="15"/>
      <c r="G80" s="15"/>
      <c r="H80" s="134"/>
      <c r="I80" s="16"/>
      <c r="J80" s="143"/>
      <c r="K80" s="81"/>
      <c r="L80" s="19"/>
      <c r="M80" s="19"/>
      <c r="N80" s="20"/>
      <c r="O80" s="21"/>
      <c r="P80" s="19"/>
      <c r="Q80" s="22"/>
      <c r="R80" s="20"/>
      <c r="S80" s="21"/>
      <c r="T80" s="22">
        <v>23.91</v>
      </c>
      <c r="U80" s="22">
        <v>25.1</v>
      </c>
      <c r="V80" s="20">
        <f>U80/T80*100</f>
        <v>104.97699707235466</v>
      </c>
      <c r="W80" s="61">
        <v>25.1</v>
      </c>
      <c r="X80" s="61">
        <v>26.5</v>
      </c>
      <c r="Y80" s="20">
        <f>X80/W80*100</f>
        <v>105.57768924302789</v>
      </c>
      <c r="Z80" s="61">
        <v>26.5</v>
      </c>
      <c r="AA80" s="32">
        <v>27.81</v>
      </c>
      <c r="AB80" s="20">
        <f>AA80/Z80*100</f>
        <v>104.94339622641509</v>
      </c>
      <c r="AC80" s="288" t="s">
        <v>273</v>
      </c>
      <c r="AD80" s="61">
        <v>25.1</v>
      </c>
      <c r="AE80" s="61">
        <v>25.95</v>
      </c>
      <c r="AF80" s="20">
        <f>AE80/AD80*100</f>
        <v>103.38645418326693</v>
      </c>
      <c r="AG80" s="23">
        <v>27.71</v>
      </c>
      <c r="AH80" s="23">
        <v>28.25</v>
      </c>
      <c r="AI80" s="24">
        <f>AH80/AG80*100</f>
        <v>101.94875496210753</v>
      </c>
      <c r="AJ80" s="289" t="s">
        <v>274</v>
      </c>
      <c r="AK80" s="23">
        <v>28.25</v>
      </c>
      <c r="AL80" s="23">
        <v>29.38</v>
      </c>
      <c r="AM80" s="24">
        <f>AL80/AK80*100</f>
        <v>104</v>
      </c>
      <c r="AN80" s="25" t="s">
        <v>275</v>
      </c>
    </row>
    <row r="81" spans="1:40" ht="31.5" customHeight="1">
      <c r="A81" s="292"/>
      <c r="B81" s="137" t="s">
        <v>229</v>
      </c>
      <c r="C81" s="139" t="s">
        <v>230</v>
      </c>
      <c r="D81" s="15"/>
      <c r="E81" s="15"/>
      <c r="F81" s="15"/>
      <c r="G81" s="15"/>
      <c r="H81" s="134"/>
      <c r="I81" s="16"/>
      <c r="J81" s="143"/>
      <c r="K81" s="81"/>
      <c r="L81" s="19"/>
      <c r="M81" s="19"/>
      <c r="N81" s="20"/>
      <c r="O81" s="21"/>
      <c r="P81" s="19"/>
      <c r="Q81" s="22"/>
      <c r="R81" s="20"/>
      <c r="S81" s="21"/>
      <c r="T81" s="22">
        <v>1612.82</v>
      </c>
      <c r="U81" s="22">
        <v>1649.98</v>
      </c>
      <c r="V81" s="20">
        <f>U81/T81*100</f>
        <v>102.30403888840665</v>
      </c>
      <c r="W81" s="32">
        <v>1649.98</v>
      </c>
      <c r="X81" s="32">
        <v>1712.18</v>
      </c>
      <c r="Y81" s="20">
        <f>X81/W81*100</f>
        <v>103.76974266354743</v>
      </c>
      <c r="Z81" s="32">
        <v>1712.18</v>
      </c>
      <c r="AA81" s="32">
        <v>1775.78</v>
      </c>
      <c r="AB81" s="20">
        <f>AA81/Z81*100</f>
        <v>103.7145627212092</v>
      </c>
      <c r="AC81" s="288"/>
      <c r="AD81" s="32">
        <v>1649.98</v>
      </c>
      <c r="AE81" s="32">
        <v>1669.75</v>
      </c>
      <c r="AF81" s="20">
        <f>AE81/AD81*100</f>
        <v>101.19819634177385</v>
      </c>
      <c r="AG81" s="23">
        <v>1765.84</v>
      </c>
      <c r="AH81" s="23">
        <v>1782.77</v>
      </c>
      <c r="AI81" s="24">
        <f>AH81/AG81*100</f>
        <v>100.95875050967244</v>
      </c>
      <c r="AJ81" s="289"/>
      <c r="AK81" s="23">
        <v>1782.77</v>
      </c>
      <c r="AL81" s="23">
        <v>1828.93</v>
      </c>
      <c r="AM81" s="24">
        <f>AL81/AK81*100</f>
        <v>102.58922912097468</v>
      </c>
      <c r="AN81" s="50"/>
    </row>
    <row r="82" spans="1:40" ht="39" customHeight="1">
      <c r="A82" s="13" t="s">
        <v>81</v>
      </c>
      <c r="B82" s="14" t="s">
        <v>280</v>
      </c>
      <c r="C82" s="15"/>
      <c r="D82" s="42"/>
      <c r="E82" s="42"/>
      <c r="F82" s="42"/>
      <c r="G82" s="15"/>
      <c r="H82" s="42"/>
      <c r="I82" s="16"/>
      <c r="J82" s="190"/>
      <c r="K82" s="81"/>
      <c r="L82" s="19"/>
      <c r="M82" s="19"/>
      <c r="N82" s="20"/>
      <c r="O82" s="21"/>
      <c r="P82" s="19"/>
      <c r="Q82" s="22"/>
      <c r="R82" s="20"/>
      <c r="S82" s="21"/>
      <c r="T82" s="22"/>
      <c r="U82" s="22"/>
      <c r="V82" s="20"/>
      <c r="W82" s="57"/>
      <c r="X82" s="57"/>
      <c r="Y82" s="20"/>
      <c r="Z82" s="57"/>
      <c r="AA82" s="57"/>
      <c r="AB82" s="20"/>
      <c r="AC82" s="57"/>
      <c r="AD82" s="57"/>
      <c r="AE82" s="57"/>
      <c r="AF82" s="20"/>
      <c r="AG82" s="58"/>
      <c r="AH82" s="58"/>
      <c r="AI82" s="24"/>
      <c r="AJ82" s="24"/>
      <c r="AK82" s="24"/>
      <c r="AL82" s="24"/>
      <c r="AM82" s="24"/>
      <c r="AN82" s="40"/>
    </row>
    <row r="83" spans="1:40" ht="200.25" customHeight="1">
      <c r="A83" s="13"/>
      <c r="B83" s="112" t="s">
        <v>281</v>
      </c>
      <c r="C83" s="15"/>
      <c r="D83" s="42"/>
      <c r="E83" s="42"/>
      <c r="F83" s="42"/>
      <c r="G83" s="15"/>
      <c r="H83" s="109">
        <v>115.3</v>
      </c>
      <c r="I83" s="16">
        <v>129.42</v>
      </c>
      <c r="J83" s="190">
        <v>112.25</v>
      </c>
      <c r="K83" s="81" t="s">
        <v>282</v>
      </c>
      <c r="L83" s="19">
        <v>129.42</v>
      </c>
      <c r="M83" s="19">
        <v>134.34</v>
      </c>
      <c r="N83" s="20">
        <f>M83/L83*100</f>
        <v>103.80157626332871</v>
      </c>
      <c r="O83" s="21" t="s">
        <v>283</v>
      </c>
      <c r="P83" s="19">
        <v>134.34</v>
      </c>
      <c r="Q83" s="22">
        <v>142.44</v>
      </c>
      <c r="R83" s="20">
        <f>Q83/P83*100</f>
        <v>106.02947744528808</v>
      </c>
      <c r="S83" s="21" t="s">
        <v>284</v>
      </c>
      <c r="T83" s="22"/>
      <c r="U83" s="22"/>
      <c r="V83" s="20"/>
      <c r="W83" s="57"/>
      <c r="X83" s="57"/>
      <c r="Y83" s="20"/>
      <c r="Z83" s="57"/>
      <c r="AA83" s="57"/>
      <c r="AB83" s="20"/>
      <c r="AC83" s="20"/>
      <c r="AD83" s="57"/>
      <c r="AE83" s="57"/>
      <c r="AF83" s="20"/>
      <c r="AG83" s="58"/>
      <c r="AH83" s="58"/>
      <c r="AI83" s="24"/>
      <c r="AJ83" s="24"/>
      <c r="AK83" s="24"/>
      <c r="AL83" s="24"/>
      <c r="AM83" s="24"/>
      <c r="AN83" s="24"/>
    </row>
    <row r="84" spans="1:40" ht="41.25" customHeight="1">
      <c r="A84" s="13"/>
      <c r="B84" s="137" t="s">
        <v>224</v>
      </c>
      <c r="C84" s="133" t="s">
        <v>225</v>
      </c>
      <c r="D84" s="42"/>
      <c r="E84" s="42"/>
      <c r="F84" s="42"/>
      <c r="G84" s="15"/>
      <c r="H84" s="109"/>
      <c r="I84" s="16"/>
      <c r="J84" s="190"/>
      <c r="K84" s="81"/>
      <c r="L84" s="19"/>
      <c r="M84" s="19"/>
      <c r="N84" s="20"/>
      <c r="O84" s="21"/>
      <c r="P84" s="19"/>
      <c r="Q84" s="22"/>
      <c r="R84" s="20"/>
      <c r="S84" s="21"/>
      <c r="T84" s="22">
        <v>23.91</v>
      </c>
      <c r="U84" s="22">
        <v>25.1</v>
      </c>
      <c r="V84" s="44">
        <f>U84/T84*100</f>
        <v>104.97699707235466</v>
      </c>
      <c r="W84" s="61">
        <v>25.1</v>
      </c>
      <c r="X84" s="61">
        <v>26.5</v>
      </c>
      <c r="Y84" s="20">
        <f>X84/W84*100</f>
        <v>105.57768924302789</v>
      </c>
      <c r="Z84" s="61">
        <v>26.5</v>
      </c>
      <c r="AA84" s="32">
        <v>27.81</v>
      </c>
      <c r="AB84" s="20">
        <f>AA84/Z84*100</f>
        <v>104.94339622641509</v>
      </c>
      <c r="AC84" s="288" t="s">
        <v>285</v>
      </c>
      <c r="AD84" s="61">
        <v>25.1</v>
      </c>
      <c r="AE84" s="191">
        <v>25.95</v>
      </c>
      <c r="AF84" s="20">
        <f>AE84/AD84*100</f>
        <v>103.38645418326693</v>
      </c>
      <c r="AG84" s="23">
        <v>27.71</v>
      </c>
      <c r="AH84" s="23">
        <v>28.25</v>
      </c>
      <c r="AI84" s="24">
        <f>AH84/AG84*100</f>
        <v>101.94875496210753</v>
      </c>
      <c r="AJ84" s="289" t="s">
        <v>286</v>
      </c>
      <c r="AK84" s="23">
        <v>28.25</v>
      </c>
      <c r="AL84" s="23">
        <v>29.38</v>
      </c>
      <c r="AM84" s="24">
        <f>AL84/AK84*100</f>
        <v>104</v>
      </c>
      <c r="AN84" s="279" t="s">
        <v>287</v>
      </c>
    </row>
    <row r="85" spans="1:40" ht="29.25" customHeight="1">
      <c r="A85" s="13"/>
      <c r="B85" s="137" t="s">
        <v>229</v>
      </c>
      <c r="C85" s="139" t="s">
        <v>230</v>
      </c>
      <c r="D85" s="42"/>
      <c r="E85" s="42"/>
      <c r="F85" s="42"/>
      <c r="G85" s="15"/>
      <c r="H85" s="109"/>
      <c r="I85" s="16"/>
      <c r="J85" s="190"/>
      <c r="K85" s="81"/>
      <c r="L85" s="19"/>
      <c r="M85" s="19"/>
      <c r="N85" s="20"/>
      <c r="O85" s="21"/>
      <c r="P85" s="19"/>
      <c r="Q85" s="22"/>
      <c r="R85" s="20"/>
      <c r="S85" s="21"/>
      <c r="T85" s="22">
        <v>1885.24</v>
      </c>
      <c r="U85" s="22">
        <v>1914.46</v>
      </c>
      <c r="V85" s="44">
        <f>U85/T85*100</f>
        <v>101.54993528675394</v>
      </c>
      <c r="W85" s="32">
        <v>1914.46</v>
      </c>
      <c r="X85" s="32">
        <v>1986.39</v>
      </c>
      <c r="Y85" s="20">
        <f>X85/W85*100</f>
        <v>103.75719524043335</v>
      </c>
      <c r="Z85" s="32">
        <v>1986.39</v>
      </c>
      <c r="AA85" s="32">
        <v>2059.54</v>
      </c>
      <c r="AB85" s="20">
        <f>AA85/Z85*100</f>
        <v>103.68255981957218</v>
      </c>
      <c r="AC85" s="288"/>
      <c r="AD85" s="32">
        <v>1914.46</v>
      </c>
      <c r="AE85" s="88">
        <v>1952.55</v>
      </c>
      <c r="AF85" s="20">
        <f>AE85/AD85*100</f>
        <v>101.98959497717372</v>
      </c>
      <c r="AG85" s="23">
        <v>2069.03</v>
      </c>
      <c r="AH85" s="23">
        <v>2104.62</v>
      </c>
      <c r="AI85" s="24">
        <f>AH85/AG85*100</f>
        <v>101.72012972262362</v>
      </c>
      <c r="AJ85" s="289"/>
      <c r="AK85" s="23">
        <v>2104.62</v>
      </c>
      <c r="AL85" s="23">
        <v>2180.39</v>
      </c>
      <c r="AM85" s="24">
        <f>AL85/AK85*100</f>
        <v>103.60017485341773</v>
      </c>
      <c r="AN85" s="279"/>
    </row>
    <row r="86" spans="1:40" ht="76.5" customHeight="1">
      <c r="A86" s="13"/>
      <c r="B86" s="55" t="s">
        <v>288</v>
      </c>
      <c r="C86" s="15"/>
      <c r="D86" s="42"/>
      <c r="E86" s="42"/>
      <c r="F86" s="42"/>
      <c r="G86" s="15"/>
      <c r="H86" s="42"/>
      <c r="I86" s="16"/>
      <c r="J86" s="190"/>
      <c r="K86" s="81"/>
      <c r="L86" s="19">
        <v>145.33</v>
      </c>
      <c r="M86" s="19">
        <v>150.21</v>
      </c>
      <c r="N86" s="20">
        <f>M86/L86*100</f>
        <v>103.35787518062341</v>
      </c>
      <c r="O86" s="21" t="s">
        <v>289</v>
      </c>
      <c r="P86" s="19">
        <v>150.21</v>
      </c>
      <c r="Q86" s="22">
        <v>155.32</v>
      </c>
      <c r="R86" s="20">
        <f>Q86/P86*100</f>
        <v>103.40190400106518</v>
      </c>
      <c r="S86" s="21" t="s">
        <v>168</v>
      </c>
      <c r="T86" s="22"/>
      <c r="U86" s="22"/>
      <c r="V86" s="20"/>
      <c r="W86" s="57"/>
      <c r="X86" s="57"/>
      <c r="Y86" s="20"/>
      <c r="Z86" s="57"/>
      <c r="AA86" s="57"/>
      <c r="AB86" s="20"/>
      <c r="AC86" s="20"/>
      <c r="AD86" s="57"/>
      <c r="AE86" s="57"/>
      <c r="AF86" s="20"/>
      <c r="AG86" s="58"/>
      <c r="AH86" s="58"/>
      <c r="AI86" s="24"/>
      <c r="AJ86" s="24"/>
      <c r="AK86" s="24"/>
      <c r="AL86" s="24"/>
      <c r="AM86" s="24"/>
      <c r="AN86" s="24"/>
    </row>
    <row r="87" spans="1:40" ht="30" customHeight="1">
      <c r="A87" s="13"/>
      <c r="B87" s="137" t="s">
        <v>224</v>
      </c>
      <c r="C87" s="133" t="s">
        <v>225</v>
      </c>
      <c r="D87" s="42"/>
      <c r="E87" s="42"/>
      <c r="F87" s="42"/>
      <c r="G87" s="15"/>
      <c r="H87" s="42"/>
      <c r="I87" s="16"/>
      <c r="J87" s="190"/>
      <c r="K87" s="81"/>
      <c r="L87" s="19"/>
      <c r="M87" s="19"/>
      <c r="N87" s="20"/>
      <c r="O87" s="21"/>
      <c r="P87" s="19"/>
      <c r="Q87" s="22"/>
      <c r="R87" s="20"/>
      <c r="S87" s="21"/>
      <c r="T87" s="22">
        <v>23.91</v>
      </c>
      <c r="U87" s="22">
        <v>25.1</v>
      </c>
      <c r="V87" s="20">
        <f>U87/T87*100</f>
        <v>104.97699707235466</v>
      </c>
      <c r="W87" s="61">
        <v>25.1</v>
      </c>
      <c r="X87" s="61">
        <v>26.5</v>
      </c>
      <c r="Y87" s="20">
        <f>X87/W87*100</f>
        <v>105.57768924302789</v>
      </c>
      <c r="Z87" s="61">
        <v>26.5</v>
      </c>
      <c r="AA87" s="32">
        <v>27.81</v>
      </c>
      <c r="AB87" s="20">
        <f>AA87/Z87*100</f>
        <v>104.94339622641509</v>
      </c>
      <c r="AC87" s="288" t="s">
        <v>285</v>
      </c>
      <c r="AD87" s="61">
        <v>25.1</v>
      </c>
      <c r="AE87" s="61">
        <v>25.95</v>
      </c>
      <c r="AF87" s="20">
        <f>AE87/AD87*100</f>
        <v>103.38645418326693</v>
      </c>
      <c r="AG87" s="23">
        <v>27.71</v>
      </c>
      <c r="AH87" s="23">
        <v>28.25</v>
      </c>
      <c r="AI87" s="24">
        <f>AH87/AG87*100</f>
        <v>101.94875496210753</v>
      </c>
      <c r="AJ87" s="289" t="s">
        <v>286</v>
      </c>
      <c r="AK87" s="23">
        <v>28.25</v>
      </c>
      <c r="AL87" s="23">
        <v>29.38</v>
      </c>
      <c r="AM87" s="24">
        <f>AL87/AK87*100</f>
        <v>104</v>
      </c>
      <c r="AN87" s="279" t="s">
        <v>287</v>
      </c>
    </row>
    <row r="88" spans="1:40" ht="30" customHeight="1">
      <c r="A88" s="13"/>
      <c r="B88" s="137" t="s">
        <v>229</v>
      </c>
      <c r="C88" s="139" t="s">
        <v>230</v>
      </c>
      <c r="D88" s="42"/>
      <c r="E88" s="42"/>
      <c r="F88" s="42"/>
      <c r="G88" s="15"/>
      <c r="H88" s="42"/>
      <c r="I88" s="16"/>
      <c r="J88" s="190"/>
      <c r="K88" s="81"/>
      <c r="L88" s="19"/>
      <c r="M88" s="19"/>
      <c r="N88" s="20"/>
      <c r="O88" s="21"/>
      <c r="P88" s="19"/>
      <c r="Q88" s="22"/>
      <c r="R88" s="20"/>
      <c r="S88" s="21"/>
      <c r="T88" s="22">
        <v>2020.31</v>
      </c>
      <c r="U88" s="22">
        <v>2084.62</v>
      </c>
      <c r="V88" s="20">
        <f>U88/T88*100</f>
        <v>103.18317485930378</v>
      </c>
      <c r="W88" s="32">
        <v>2084.62</v>
      </c>
      <c r="X88" s="32">
        <v>2163.83</v>
      </c>
      <c r="Y88" s="20">
        <f>X88/W88*100</f>
        <v>103.79973328472336</v>
      </c>
      <c r="Z88" s="32">
        <v>2163.83</v>
      </c>
      <c r="AA88" s="32">
        <v>2244.51</v>
      </c>
      <c r="AB88" s="20">
        <f>AA88/Z88*100</f>
        <v>103.72857387133001</v>
      </c>
      <c r="AC88" s="288"/>
      <c r="AD88" s="32">
        <v>2084.62</v>
      </c>
      <c r="AE88" s="61">
        <v>2125.1</v>
      </c>
      <c r="AF88" s="20">
        <f>AE88/AD88*100</f>
        <v>101.94184071917185</v>
      </c>
      <c r="AG88" s="23">
        <v>2251.82</v>
      </c>
      <c r="AH88" s="23">
        <v>2287.12</v>
      </c>
      <c r="AI88" s="24">
        <f>AH88/AG88*100</f>
        <v>101.56762085779502</v>
      </c>
      <c r="AJ88" s="289"/>
      <c r="AK88" s="23">
        <v>2287.12</v>
      </c>
      <c r="AL88" s="23">
        <v>2369.45</v>
      </c>
      <c r="AM88" s="24">
        <f>AL88/AK88*100</f>
        <v>103.59972366994299</v>
      </c>
      <c r="AN88" s="279"/>
    </row>
    <row r="89" spans="1:40" ht="48" customHeight="1">
      <c r="A89" s="13"/>
      <c r="B89" s="55" t="s">
        <v>290</v>
      </c>
      <c r="C89" s="15"/>
      <c r="D89" s="42"/>
      <c r="E89" s="42"/>
      <c r="F89" s="42"/>
      <c r="G89" s="15"/>
      <c r="H89" s="42"/>
      <c r="I89" s="16"/>
      <c r="J89" s="190"/>
      <c r="K89" s="81"/>
      <c r="L89" s="19"/>
      <c r="M89" s="19"/>
      <c r="N89" s="20"/>
      <c r="O89" s="21"/>
      <c r="P89" s="19"/>
      <c r="Q89" s="22"/>
      <c r="R89" s="20"/>
      <c r="S89" s="21"/>
      <c r="T89" s="22"/>
      <c r="U89" s="22"/>
      <c r="V89" s="20"/>
      <c r="W89" s="57"/>
      <c r="X89" s="57"/>
      <c r="Y89" s="20"/>
      <c r="Z89" s="57"/>
      <c r="AA89" s="57"/>
      <c r="AB89" s="20"/>
      <c r="AC89" s="20"/>
      <c r="AD89" s="57"/>
      <c r="AE89" s="57"/>
      <c r="AF89" s="20"/>
      <c r="AG89" s="58"/>
      <c r="AH89" s="58"/>
      <c r="AI89" s="24"/>
      <c r="AJ89" s="24"/>
      <c r="AK89" s="24"/>
      <c r="AL89" s="24"/>
      <c r="AM89" s="24"/>
      <c r="AN89" s="24"/>
    </row>
    <row r="90" spans="1:40" ht="18.75" customHeight="1">
      <c r="A90" s="13"/>
      <c r="B90" s="137" t="s">
        <v>224</v>
      </c>
      <c r="C90" s="133" t="s">
        <v>225</v>
      </c>
      <c r="D90" s="42"/>
      <c r="E90" s="42"/>
      <c r="F90" s="42"/>
      <c r="G90" s="15"/>
      <c r="H90" s="42"/>
      <c r="I90" s="16"/>
      <c r="J90" s="190"/>
      <c r="K90" s="81"/>
      <c r="L90" s="19"/>
      <c r="M90" s="19"/>
      <c r="N90" s="20"/>
      <c r="O90" s="21"/>
      <c r="P90" s="19"/>
      <c r="Q90" s="22"/>
      <c r="R90" s="20"/>
      <c r="S90" s="21"/>
      <c r="T90" s="22">
        <v>23.91</v>
      </c>
      <c r="U90" s="22">
        <v>25.1</v>
      </c>
      <c r="V90" s="20">
        <f>U90/T90*100</f>
        <v>104.97699707235466</v>
      </c>
      <c r="W90" s="61">
        <v>25.1</v>
      </c>
      <c r="X90" s="61">
        <v>26.5</v>
      </c>
      <c r="Y90" s="20">
        <f>X90/W90*100</f>
        <v>105.57768924302789</v>
      </c>
      <c r="Z90" s="61">
        <v>26.5</v>
      </c>
      <c r="AA90" s="32">
        <v>27.81</v>
      </c>
      <c r="AB90" s="20">
        <f>AA90/Z90*100</f>
        <v>104.94339622641509</v>
      </c>
      <c r="AC90" s="288" t="s">
        <v>285</v>
      </c>
      <c r="AD90" s="61">
        <v>25.1</v>
      </c>
      <c r="AE90" s="61">
        <v>25.95</v>
      </c>
      <c r="AF90" s="20">
        <f>AE90/AD90*100</f>
        <v>103.38645418326693</v>
      </c>
      <c r="AG90" s="23">
        <v>27.71</v>
      </c>
      <c r="AH90" s="23">
        <v>28.25</v>
      </c>
      <c r="AI90" s="24">
        <f>AH90/AG90*100</f>
        <v>101.94875496210753</v>
      </c>
      <c r="AJ90" s="289" t="s">
        <v>286</v>
      </c>
      <c r="AK90" s="23">
        <v>28.25</v>
      </c>
      <c r="AL90" s="23">
        <v>29.38</v>
      </c>
      <c r="AM90" s="24">
        <f>AL90/AK90*100</f>
        <v>104</v>
      </c>
      <c r="AN90" s="279" t="s">
        <v>287</v>
      </c>
    </row>
    <row r="91" spans="1:40" ht="30.75" customHeight="1">
      <c r="A91" s="13"/>
      <c r="B91" s="137" t="s">
        <v>229</v>
      </c>
      <c r="C91" s="139" t="s">
        <v>230</v>
      </c>
      <c r="D91" s="42"/>
      <c r="E91" s="42"/>
      <c r="F91" s="42"/>
      <c r="G91" s="15"/>
      <c r="H91" s="42"/>
      <c r="I91" s="16"/>
      <c r="J91" s="190"/>
      <c r="K91" s="81"/>
      <c r="L91" s="19"/>
      <c r="M91" s="19"/>
      <c r="N91" s="20"/>
      <c r="O91" s="21"/>
      <c r="P91" s="19"/>
      <c r="Q91" s="22"/>
      <c r="R91" s="20"/>
      <c r="S91" s="21"/>
      <c r="T91" s="22">
        <v>1752.85</v>
      </c>
      <c r="U91" s="22">
        <v>1806.77</v>
      </c>
      <c r="V91" s="20">
        <f>U91/T91*100</f>
        <v>103.07613315457684</v>
      </c>
      <c r="W91" s="32">
        <v>1806.77</v>
      </c>
      <c r="X91" s="32">
        <v>1874.55</v>
      </c>
      <c r="Y91" s="20">
        <f>X91/W91*100</f>
        <v>103.75144595050836</v>
      </c>
      <c r="Z91" s="32">
        <v>1874.55</v>
      </c>
      <c r="AA91" s="32">
        <v>1943.67</v>
      </c>
      <c r="AB91" s="20">
        <f>AA91/Z91*100</f>
        <v>103.68728494838761</v>
      </c>
      <c r="AC91" s="288"/>
      <c r="AD91" s="32">
        <v>1806.77</v>
      </c>
      <c r="AE91" s="32">
        <v>1837.17</v>
      </c>
      <c r="AF91" s="20">
        <f>AE91/AD91*100</f>
        <v>101.6825605915529</v>
      </c>
      <c r="AG91" s="23">
        <v>1974.52</v>
      </c>
      <c r="AH91" s="23">
        <v>2006.75</v>
      </c>
      <c r="AI91" s="24">
        <f>AH91/AG91*100</f>
        <v>101.632295443956</v>
      </c>
      <c r="AJ91" s="289"/>
      <c r="AK91" s="23">
        <v>2006.75</v>
      </c>
      <c r="AL91" s="23">
        <v>2119.13</v>
      </c>
      <c r="AM91" s="24">
        <f>AL91/AK91*100</f>
        <v>105.60009966363523</v>
      </c>
      <c r="AN91" s="279"/>
    </row>
    <row r="92" spans="1:40" ht="48.75" customHeight="1">
      <c r="A92" s="13"/>
      <c r="B92" s="55" t="s">
        <v>291</v>
      </c>
      <c r="C92" s="15"/>
      <c r="D92" s="42"/>
      <c r="E92" s="42"/>
      <c r="F92" s="42"/>
      <c r="G92" s="15"/>
      <c r="H92" s="42"/>
      <c r="I92" s="16"/>
      <c r="J92" s="190"/>
      <c r="K92" s="81"/>
      <c r="L92" s="19"/>
      <c r="M92" s="19"/>
      <c r="N92" s="20"/>
      <c r="O92" s="21"/>
      <c r="P92" s="19"/>
      <c r="Q92" s="22"/>
      <c r="R92" s="20"/>
      <c r="S92" s="21"/>
      <c r="T92" s="22"/>
      <c r="U92" s="22"/>
      <c r="V92" s="20"/>
      <c r="W92" s="57"/>
      <c r="X92" s="57"/>
      <c r="Y92" s="20"/>
      <c r="Z92" s="57"/>
      <c r="AA92" s="57"/>
      <c r="AB92" s="20"/>
      <c r="AC92" s="20"/>
      <c r="AD92" s="57"/>
      <c r="AE92" s="57"/>
      <c r="AF92" s="20"/>
      <c r="AG92" s="58"/>
      <c r="AH92" s="58"/>
      <c r="AI92" s="24"/>
      <c r="AJ92" s="24"/>
      <c r="AK92" s="24"/>
      <c r="AL92" s="24"/>
      <c r="AM92" s="24"/>
      <c r="AN92" s="24"/>
    </row>
    <row r="93" spans="1:40" ht="17.25" customHeight="1">
      <c r="A93" s="13"/>
      <c r="B93" s="192" t="s">
        <v>224</v>
      </c>
      <c r="C93" s="193" t="s">
        <v>225</v>
      </c>
      <c r="D93" s="194"/>
      <c r="E93" s="194"/>
      <c r="F93" s="194"/>
      <c r="G93" s="69"/>
      <c r="H93" s="194"/>
      <c r="I93" s="70"/>
      <c r="J93" s="195"/>
      <c r="K93" s="69"/>
      <c r="L93" s="73"/>
      <c r="M93" s="73"/>
      <c r="N93" s="74"/>
      <c r="O93" s="77"/>
      <c r="P93" s="73"/>
      <c r="Q93" s="76"/>
      <c r="R93" s="74"/>
      <c r="S93" s="77"/>
      <c r="T93" s="76">
        <v>23.91</v>
      </c>
      <c r="U93" s="76">
        <v>25.1</v>
      </c>
      <c r="V93" s="74">
        <f>U93/T93*100</f>
        <v>104.97699707235466</v>
      </c>
      <c r="W93" s="196">
        <v>25.1</v>
      </c>
      <c r="X93" s="196">
        <v>26.5</v>
      </c>
      <c r="Y93" s="74">
        <f>X93/W93*100</f>
        <v>105.57768924302789</v>
      </c>
      <c r="Z93" s="196">
        <v>26.5</v>
      </c>
      <c r="AA93" s="197">
        <v>27.81</v>
      </c>
      <c r="AB93" s="74">
        <f>AA93/Z93*100</f>
        <v>104.94339622641509</v>
      </c>
      <c r="AC93" s="290" t="s">
        <v>285</v>
      </c>
      <c r="AD93" s="196">
        <v>25.1</v>
      </c>
      <c r="AE93" s="196">
        <v>25.95</v>
      </c>
      <c r="AF93" s="74">
        <f>AE93/AD93*100</f>
        <v>103.38645418326693</v>
      </c>
      <c r="AG93" s="198">
        <v>27.71</v>
      </c>
      <c r="AH93" s="198">
        <v>28.25</v>
      </c>
      <c r="AI93" s="199">
        <f>AH93/AG93*100</f>
        <v>101.94875496210753</v>
      </c>
      <c r="AJ93" s="291" t="s">
        <v>286</v>
      </c>
      <c r="AK93" s="198">
        <v>28.25</v>
      </c>
      <c r="AL93" s="198">
        <v>29.38</v>
      </c>
      <c r="AM93" s="199">
        <f>AL93/AK93*100</f>
        <v>104</v>
      </c>
      <c r="AN93" s="280" t="s">
        <v>287</v>
      </c>
    </row>
    <row r="94" spans="1:40" ht="75" customHeight="1">
      <c r="A94" s="13"/>
      <c r="B94" s="192" t="s">
        <v>229</v>
      </c>
      <c r="C94" s="193" t="s">
        <v>230</v>
      </c>
      <c r="D94" s="194"/>
      <c r="E94" s="194"/>
      <c r="F94" s="194"/>
      <c r="G94" s="69"/>
      <c r="H94" s="194"/>
      <c r="I94" s="70"/>
      <c r="J94" s="195"/>
      <c r="K94" s="69"/>
      <c r="L94" s="73"/>
      <c r="M94" s="73"/>
      <c r="N94" s="74"/>
      <c r="O94" s="77"/>
      <c r="P94" s="73"/>
      <c r="Q94" s="76"/>
      <c r="R94" s="74"/>
      <c r="S94" s="77"/>
      <c r="T94" s="76">
        <v>1739.84</v>
      </c>
      <c r="U94" s="76">
        <v>1796.76</v>
      </c>
      <c r="V94" s="74">
        <f>U94/T94*100</f>
        <v>103.27156520139783</v>
      </c>
      <c r="W94" s="197">
        <v>1796.76</v>
      </c>
      <c r="X94" s="197">
        <v>1865.72</v>
      </c>
      <c r="Y94" s="74">
        <f>X94/W94*100</f>
        <v>103.83801954629443</v>
      </c>
      <c r="Z94" s="197">
        <v>1865.72</v>
      </c>
      <c r="AA94" s="197">
        <v>1936.16</v>
      </c>
      <c r="AB94" s="74">
        <f>AA94/Z94*100</f>
        <v>103.77548613939926</v>
      </c>
      <c r="AC94" s="290"/>
      <c r="AD94" s="197">
        <v>1796.76</v>
      </c>
      <c r="AE94" s="197">
        <v>1832.43</v>
      </c>
      <c r="AF94" s="74">
        <f>AE94/AD94*100</f>
        <v>101.9852400988446</v>
      </c>
      <c r="AG94" s="198">
        <v>1913.78</v>
      </c>
      <c r="AH94" s="198">
        <v>1946.3</v>
      </c>
      <c r="AI94" s="199">
        <f>AH94/AG94*100</f>
        <v>101.69925487778116</v>
      </c>
      <c r="AJ94" s="291"/>
      <c r="AK94" s="198">
        <v>1946.3</v>
      </c>
      <c r="AL94" s="198">
        <v>2016.37</v>
      </c>
      <c r="AM94" s="199">
        <f>AL94/AK94*100</f>
        <v>103.60016441453013</v>
      </c>
      <c r="AN94" s="280"/>
    </row>
    <row r="95" spans="1:40" ht="18" customHeight="1">
      <c r="A95" s="283" t="s">
        <v>92</v>
      </c>
      <c r="B95" s="68" t="s">
        <v>177</v>
      </c>
      <c r="C95" s="193"/>
      <c r="D95" s="194"/>
      <c r="E95" s="194"/>
      <c r="F95" s="194"/>
      <c r="G95" s="69"/>
      <c r="H95" s="200" t="s">
        <v>292</v>
      </c>
      <c r="I95" s="70">
        <v>119.2</v>
      </c>
      <c r="J95" s="195">
        <f>119.2/108.2*100</f>
        <v>110.16635859519408</v>
      </c>
      <c r="K95" s="69" t="s">
        <v>293</v>
      </c>
      <c r="L95" s="73">
        <v>119.2</v>
      </c>
      <c r="M95" s="73">
        <v>118.91</v>
      </c>
      <c r="N95" s="74">
        <f>M95/L95*100</f>
        <v>99.75671140939598</v>
      </c>
      <c r="O95" s="77" t="s">
        <v>294</v>
      </c>
      <c r="P95" s="73">
        <v>118.91</v>
      </c>
      <c r="Q95" s="76">
        <v>128.5</v>
      </c>
      <c r="R95" s="74">
        <f>Q95/P95*100</f>
        <v>108.06492305104702</v>
      </c>
      <c r="S95" s="77" t="s">
        <v>222</v>
      </c>
      <c r="T95" s="76"/>
      <c r="U95" s="76"/>
      <c r="V95" s="74"/>
      <c r="W95" s="189"/>
      <c r="X95" s="189"/>
      <c r="Y95" s="74"/>
      <c r="Z95" s="189"/>
      <c r="AA95" s="189"/>
      <c r="AB95" s="74"/>
      <c r="AC95" s="188"/>
      <c r="AD95" s="189"/>
      <c r="AE95" s="189"/>
      <c r="AF95" s="74"/>
      <c r="AG95" s="201"/>
      <c r="AH95" s="201"/>
      <c r="AI95" s="199"/>
      <c r="AJ95" s="199"/>
      <c r="AK95" s="199"/>
      <c r="AL95" s="199"/>
      <c r="AM95" s="199"/>
      <c r="AN95" s="201"/>
    </row>
    <row r="96" spans="1:40" ht="20.25" customHeight="1">
      <c r="A96" s="283"/>
      <c r="B96" s="192" t="s">
        <v>224</v>
      </c>
      <c r="C96" s="193" t="s">
        <v>225</v>
      </c>
      <c r="D96" s="194"/>
      <c r="E96" s="194"/>
      <c r="F96" s="194"/>
      <c r="G96" s="69"/>
      <c r="H96" s="200"/>
      <c r="I96" s="70"/>
      <c r="J96" s="195"/>
      <c r="K96" s="69"/>
      <c r="L96" s="73"/>
      <c r="M96" s="73"/>
      <c r="N96" s="74"/>
      <c r="O96" s="77"/>
      <c r="P96" s="73"/>
      <c r="Q96" s="76"/>
      <c r="R96" s="74"/>
      <c r="S96" s="77"/>
      <c r="T96" s="76">
        <v>23.91</v>
      </c>
      <c r="U96" s="76">
        <v>25.1</v>
      </c>
      <c r="V96" s="74">
        <f>U96/T96*100</f>
        <v>104.97699707235466</v>
      </c>
      <c r="W96" s="196">
        <v>25.1</v>
      </c>
      <c r="X96" s="196">
        <v>26.5</v>
      </c>
      <c r="Y96" s="74">
        <f>X96/W96*100</f>
        <v>105.57768924302789</v>
      </c>
      <c r="Z96" s="196">
        <v>26.5</v>
      </c>
      <c r="AA96" s="197">
        <v>27.81</v>
      </c>
      <c r="AB96" s="74">
        <f>AA96/Z96*100</f>
        <v>104.94339622641509</v>
      </c>
      <c r="AC96" s="285" t="s">
        <v>226</v>
      </c>
      <c r="AD96" s="196">
        <v>25.1</v>
      </c>
      <c r="AE96" s="196">
        <v>25.95</v>
      </c>
      <c r="AF96" s="74">
        <f>AE96/AD96*100</f>
        <v>103.38645418326693</v>
      </c>
      <c r="AG96" s="198">
        <v>27.71</v>
      </c>
      <c r="AH96" s="198">
        <v>28.25</v>
      </c>
      <c r="AI96" s="199">
        <f>AH96/AG96*100</f>
        <v>101.94875496210753</v>
      </c>
      <c r="AJ96" s="286" t="s">
        <v>295</v>
      </c>
      <c r="AK96" s="198">
        <v>28.25</v>
      </c>
      <c r="AL96" s="198">
        <v>29.38</v>
      </c>
      <c r="AM96" s="199">
        <f>AL96/AK96*100</f>
        <v>104</v>
      </c>
      <c r="AN96" s="280" t="s">
        <v>296</v>
      </c>
    </row>
    <row r="97" spans="1:40" ht="69.75" customHeight="1">
      <c r="A97" s="283"/>
      <c r="B97" s="192" t="s">
        <v>229</v>
      </c>
      <c r="C97" s="193" t="s">
        <v>230</v>
      </c>
      <c r="D97" s="194"/>
      <c r="E97" s="194"/>
      <c r="F97" s="194"/>
      <c r="G97" s="69"/>
      <c r="H97" s="200"/>
      <c r="I97" s="70"/>
      <c r="J97" s="195"/>
      <c r="K97" s="69"/>
      <c r="L97" s="73"/>
      <c r="M97" s="73"/>
      <c r="N97" s="74"/>
      <c r="O97" s="77"/>
      <c r="P97" s="73"/>
      <c r="Q97" s="76"/>
      <c r="R97" s="74"/>
      <c r="S97" s="77"/>
      <c r="T97" s="76">
        <v>1612.06</v>
      </c>
      <c r="U97" s="76">
        <v>1623.26</v>
      </c>
      <c r="V97" s="74">
        <f>U97/T97*100</f>
        <v>100.69476322221259</v>
      </c>
      <c r="W97" s="197">
        <v>1623.26</v>
      </c>
      <c r="X97" s="197">
        <v>1702.18</v>
      </c>
      <c r="Y97" s="74">
        <f>X97/W97*100</f>
        <v>104.86182127324027</v>
      </c>
      <c r="Z97" s="197">
        <v>1702.18</v>
      </c>
      <c r="AA97" s="197">
        <v>1762.96</v>
      </c>
      <c r="AB97" s="74">
        <f>AA97/Z97*100</f>
        <v>103.57071520050758</v>
      </c>
      <c r="AC97" s="285"/>
      <c r="AD97" s="197">
        <v>1623.26</v>
      </c>
      <c r="AE97" s="197">
        <v>1655.73</v>
      </c>
      <c r="AF97" s="74">
        <f>AE97/AD97*100</f>
        <v>102.00029570124318</v>
      </c>
      <c r="AG97" s="198">
        <v>1705.84</v>
      </c>
      <c r="AH97" s="198">
        <v>1734.5</v>
      </c>
      <c r="AI97" s="199">
        <f>AH97/AG97*100</f>
        <v>101.68011067860996</v>
      </c>
      <c r="AJ97" s="286"/>
      <c r="AK97" s="198">
        <v>1734.5</v>
      </c>
      <c r="AL97" s="198">
        <v>1779.68</v>
      </c>
      <c r="AM97" s="199">
        <f>AL97/AK97*100</f>
        <v>102.60478524070338</v>
      </c>
      <c r="AN97" s="280"/>
    </row>
    <row r="98" spans="1:40" ht="18.75" customHeight="1">
      <c r="A98" s="283" t="s">
        <v>101</v>
      </c>
      <c r="B98" s="14" t="s">
        <v>154</v>
      </c>
      <c r="C98" s="15"/>
      <c r="D98" s="42"/>
      <c r="E98" s="42"/>
      <c r="F98" s="42"/>
      <c r="G98" s="15"/>
      <c r="H98" s="185">
        <v>97.67</v>
      </c>
      <c r="I98" s="16">
        <v>121.58</v>
      </c>
      <c r="J98" s="190">
        <f>I98/H98*100</f>
        <v>124.48039316064299</v>
      </c>
      <c r="K98" s="15" t="s">
        <v>297</v>
      </c>
      <c r="L98" s="19">
        <v>121.58</v>
      </c>
      <c r="M98" s="19">
        <v>126.46</v>
      </c>
      <c r="N98" s="20">
        <f>M98/L98*100</f>
        <v>104.01381806218129</v>
      </c>
      <c r="O98" s="21" t="s">
        <v>298</v>
      </c>
      <c r="P98" s="19">
        <v>126.46</v>
      </c>
      <c r="Q98" s="22">
        <v>137.47</v>
      </c>
      <c r="R98" s="20">
        <f>Q98/P98*100</f>
        <v>108.7063102957457</v>
      </c>
      <c r="S98" s="21" t="s">
        <v>299</v>
      </c>
      <c r="T98" s="22"/>
      <c r="U98" s="22"/>
      <c r="V98" s="20"/>
      <c r="W98" s="34"/>
      <c r="X98" s="34"/>
      <c r="Y98" s="20"/>
      <c r="Z98" s="34"/>
      <c r="AA98" s="34"/>
      <c r="AB98" s="20"/>
      <c r="AC98" s="57"/>
      <c r="AD98" s="34"/>
      <c r="AE98" s="34"/>
      <c r="AF98" s="20"/>
      <c r="AG98" s="40"/>
      <c r="AH98" s="40"/>
      <c r="AI98" s="24"/>
      <c r="AJ98" s="40"/>
      <c r="AK98" s="24"/>
      <c r="AL98" s="24"/>
      <c r="AM98" s="24"/>
      <c r="AN98" s="40"/>
    </row>
    <row r="99" spans="1:40" ht="19.5" customHeight="1">
      <c r="A99" s="283"/>
      <c r="B99" s="137" t="s">
        <v>224</v>
      </c>
      <c r="C99" s="133" t="s">
        <v>225</v>
      </c>
      <c r="D99" s="42"/>
      <c r="E99" s="42"/>
      <c r="F99" s="42"/>
      <c r="G99" s="15"/>
      <c r="H99" s="185"/>
      <c r="I99" s="16"/>
      <c r="J99" s="190"/>
      <c r="K99" s="15"/>
      <c r="L99" s="19"/>
      <c r="M99" s="19"/>
      <c r="N99" s="20"/>
      <c r="O99" s="21"/>
      <c r="P99" s="19"/>
      <c r="Q99" s="22"/>
      <c r="R99" s="20"/>
      <c r="S99" s="21"/>
      <c r="T99" s="22">
        <v>23.91</v>
      </c>
      <c r="U99" s="22">
        <v>25.1</v>
      </c>
      <c r="V99" s="20">
        <f>U99/T99*100</f>
        <v>104.97699707235466</v>
      </c>
      <c r="W99" s="61">
        <v>25.1</v>
      </c>
      <c r="X99" s="61">
        <v>26.5</v>
      </c>
      <c r="Y99" s="20">
        <f>X99/W99*100</f>
        <v>105.57768924302789</v>
      </c>
      <c r="Z99" s="61">
        <v>26.5</v>
      </c>
      <c r="AA99" s="32">
        <v>27.81</v>
      </c>
      <c r="AB99" s="20">
        <f>AA99/Z99*100</f>
        <v>104.94339622641509</v>
      </c>
      <c r="AC99" s="64" t="s">
        <v>226</v>
      </c>
      <c r="AD99" s="61">
        <v>25.1</v>
      </c>
      <c r="AE99" s="61">
        <v>25.95</v>
      </c>
      <c r="AF99" s="20">
        <f>AE99/AD99*100</f>
        <v>103.38645418326693</v>
      </c>
      <c r="AG99" s="23">
        <v>27.71</v>
      </c>
      <c r="AH99" s="23">
        <v>28.25</v>
      </c>
      <c r="AI99" s="24">
        <f>AH99/AG99*100</f>
        <v>101.94875496210753</v>
      </c>
      <c r="AJ99" s="287" t="s">
        <v>300</v>
      </c>
      <c r="AK99" s="23">
        <v>28.25</v>
      </c>
      <c r="AL99" s="23">
        <v>29.38</v>
      </c>
      <c r="AM99" s="24">
        <f>AL99/AK99*100</f>
        <v>104</v>
      </c>
      <c r="AN99" s="279" t="s">
        <v>301</v>
      </c>
    </row>
    <row r="100" spans="1:40" ht="60.75" customHeight="1">
      <c r="A100" s="13"/>
      <c r="B100" s="137" t="s">
        <v>229</v>
      </c>
      <c r="C100" s="139" t="s">
        <v>230</v>
      </c>
      <c r="D100" s="42"/>
      <c r="E100" s="42"/>
      <c r="F100" s="42"/>
      <c r="G100" s="15"/>
      <c r="H100" s="185"/>
      <c r="I100" s="16"/>
      <c r="J100" s="190"/>
      <c r="K100" s="15"/>
      <c r="L100" s="19"/>
      <c r="M100" s="19"/>
      <c r="N100" s="20"/>
      <c r="O100" s="21"/>
      <c r="P100" s="19"/>
      <c r="Q100" s="22"/>
      <c r="R100" s="20"/>
      <c r="S100" s="21"/>
      <c r="T100" s="22"/>
      <c r="U100" s="22"/>
      <c r="V100" s="20"/>
      <c r="W100" s="32"/>
      <c r="X100" s="32"/>
      <c r="Y100" s="20"/>
      <c r="Z100" s="32"/>
      <c r="AA100" s="32"/>
      <c r="AB100" s="20"/>
      <c r="AC100" s="64"/>
      <c r="AD100" s="32"/>
      <c r="AE100" s="32"/>
      <c r="AF100" s="20"/>
      <c r="AG100" s="23">
        <v>2299.64</v>
      </c>
      <c r="AH100" s="23">
        <v>2335.18</v>
      </c>
      <c r="AI100" s="24">
        <f>AH100/AG100*100</f>
        <v>101.54545928928005</v>
      </c>
      <c r="AJ100" s="287"/>
      <c r="AK100" s="23">
        <v>2335.18</v>
      </c>
      <c r="AL100" s="23">
        <v>2395.69</v>
      </c>
      <c r="AM100" s="24">
        <f>AL100/AK100*100</f>
        <v>102.59123493692135</v>
      </c>
      <c r="AN100" s="279"/>
    </row>
    <row r="101" spans="1:40" ht="19.5" customHeight="1">
      <c r="A101" s="282" t="s">
        <v>111</v>
      </c>
      <c r="B101" s="14" t="s">
        <v>208</v>
      </c>
      <c r="C101" s="139"/>
      <c r="D101" s="42"/>
      <c r="E101" s="42"/>
      <c r="F101" s="42"/>
      <c r="G101" s="15"/>
      <c r="H101" s="185"/>
      <c r="I101" s="16"/>
      <c r="J101" s="190"/>
      <c r="K101" s="15"/>
      <c r="L101" s="19"/>
      <c r="M101" s="19"/>
      <c r="N101" s="20"/>
      <c r="O101" s="21"/>
      <c r="P101" s="19">
        <v>122.65</v>
      </c>
      <c r="Q101" s="22">
        <v>133.35</v>
      </c>
      <c r="R101" s="20">
        <f>Q101/P101*100</f>
        <v>108.72401141459436</v>
      </c>
      <c r="S101" s="21" t="s">
        <v>299</v>
      </c>
      <c r="T101" s="22"/>
      <c r="U101" s="22"/>
      <c r="V101" s="20"/>
      <c r="W101" s="202"/>
      <c r="X101" s="202"/>
      <c r="Y101" s="20"/>
      <c r="Z101" s="202"/>
      <c r="AA101" s="202"/>
      <c r="AB101" s="20"/>
      <c r="AC101" s="203"/>
      <c r="AD101" s="202"/>
      <c r="AE101" s="202"/>
      <c r="AF101" s="20"/>
      <c r="AG101" s="202"/>
      <c r="AH101" s="202"/>
      <c r="AI101" s="111"/>
      <c r="AJ101" s="111"/>
      <c r="AK101" s="111"/>
      <c r="AL101" s="111"/>
      <c r="AM101" s="111"/>
      <c r="AN101" s="203"/>
    </row>
    <row r="102" spans="1:40" ht="17.25" customHeight="1">
      <c r="A102" s="282"/>
      <c r="B102" s="137" t="s">
        <v>224</v>
      </c>
      <c r="C102" s="133" t="s">
        <v>225</v>
      </c>
      <c r="D102" s="42"/>
      <c r="E102" s="42"/>
      <c r="F102" s="42"/>
      <c r="G102" s="15"/>
      <c r="H102" s="185"/>
      <c r="I102" s="16"/>
      <c r="J102" s="190"/>
      <c r="K102" s="15"/>
      <c r="L102" s="19"/>
      <c r="M102" s="19"/>
      <c r="N102" s="20"/>
      <c r="O102" s="21"/>
      <c r="P102" s="19"/>
      <c r="Q102" s="22"/>
      <c r="R102" s="20"/>
      <c r="S102" s="21"/>
      <c r="T102" s="22">
        <v>23.91</v>
      </c>
      <c r="U102" s="22">
        <v>25.1</v>
      </c>
      <c r="V102" s="20">
        <f>U102/T102*100</f>
        <v>104.97699707235466</v>
      </c>
      <c r="W102" s="61">
        <v>25.1</v>
      </c>
      <c r="X102" s="61">
        <v>26.5</v>
      </c>
      <c r="Y102" s="20">
        <f>X102/W102*100</f>
        <v>105.57768924302789</v>
      </c>
      <c r="Z102" s="61">
        <v>26.5</v>
      </c>
      <c r="AA102" s="32">
        <v>27.81</v>
      </c>
      <c r="AB102" s="20">
        <f>AA102/Z102*100</f>
        <v>104.94339622641509</v>
      </c>
      <c r="AC102" s="281" t="s">
        <v>226</v>
      </c>
      <c r="AD102" s="61">
        <v>25.1</v>
      </c>
      <c r="AE102" s="61">
        <v>25.95</v>
      </c>
      <c r="AF102" s="20">
        <f>AE102/AD102*100</f>
        <v>103.38645418326693</v>
      </c>
      <c r="AG102" s="23">
        <v>27.71</v>
      </c>
      <c r="AH102" s="23">
        <v>28.25</v>
      </c>
      <c r="AI102" s="24">
        <f>AH102/AG102*100</f>
        <v>101.94875496210753</v>
      </c>
      <c r="AJ102" s="265" t="s">
        <v>302</v>
      </c>
      <c r="AK102" s="23">
        <v>28.25</v>
      </c>
      <c r="AL102" s="23">
        <v>29.38</v>
      </c>
      <c r="AM102" s="24">
        <f>AL102/AK102*100</f>
        <v>104</v>
      </c>
      <c r="AN102" s="279" t="s">
        <v>303</v>
      </c>
    </row>
    <row r="103" spans="1:40" ht="30" customHeight="1">
      <c r="A103" s="282"/>
      <c r="B103" s="137" t="s">
        <v>229</v>
      </c>
      <c r="C103" s="139" t="s">
        <v>230</v>
      </c>
      <c r="D103" s="42"/>
      <c r="E103" s="42"/>
      <c r="F103" s="42"/>
      <c r="G103" s="15"/>
      <c r="H103" s="185"/>
      <c r="I103" s="16"/>
      <c r="J103" s="190"/>
      <c r="K103" s="15"/>
      <c r="L103" s="19"/>
      <c r="M103" s="19"/>
      <c r="N103" s="20"/>
      <c r="O103" s="21"/>
      <c r="P103" s="19"/>
      <c r="Q103" s="22"/>
      <c r="R103" s="20"/>
      <c r="S103" s="21"/>
      <c r="T103" s="22">
        <v>1754.44</v>
      </c>
      <c r="U103" s="22">
        <v>1812.41</v>
      </c>
      <c r="V103" s="20">
        <f>U103/T103*100</f>
        <v>103.30418823100248</v>
      </c>
      <c r="W103" s="22">
        <v>1812.41</v>
      </c>
      <c r="X103" s="19">
        <v>1879.8</v>
      </c>
      <c r="Y103" s="20">
        <f>X103/W103*100</f>
        <v>103.71825359604063</v>
      </c>
      <c r="Z103" s="19">
        <v>1879.8</v>
      </c>
      <c r="AA103" s="19">
        <v>1937.81</v>
      </c>
      <c r="AB103" s="20">
        <f>AA103/Z103*100</f>
        <v>103.08596659219064</v>
      </c>
      <c r="AC103" s="281"/>
      <c r="AD103" s="22">
        <v>1812.41</v>
      </c>
      <c r="AE103" s="19">
        <v>1848.65</v>
      </c>
      <c r="AF103" s="20">
        <f>AE103/AD103*100</f>
        <v>101.9995475637411</v>
      </c>
      <c r="AG103" s="23">
        <v>1926.26</v>
      </c>
      <c r="AH103" s="23">
        <v>1959</v>
      </c>
      <c r="AI103" s="24">
        <f>AH103/AG103*100</f>
        <v>101.69966671165886</v>
      </c>
      <c r="AJ103" s="265"/>
      <c r="AK103" s="23">
        <v>1959</v>
      </c>
      <c r="AL103" s="23">
        <v>2009.93</v>
      </c>
      <c r="AM103" s="24">
        <f>AL103/AK103*100</f>
        <v>102.59979581419091</v>
      </c>
      <c r="AN103" s="279"/>
    </row>
    <row r="104" spans="1:40" ht="40.5" customHeight="1" hidden="1">
      <c r="A104" s="283" t="s">
        <v>124</v>
      </c>
      <c r="B104" s="140" t="s">
        <v>304</v>
      </c>
      <c r="C104" s="15"/>
      <c r="D104" s="42"/>
      <c r="E104" s="42"/>
      <c r="F104" s="42"/>
      <c r="G104" s="15"/>
      <c r="H104" s="185">
        <v>83.88</v>
      </c>
      <c r="I104" s="16">
        <v>124.88</v>
      </c>
      <c r="J104" s="190">
        <f>I104/H104*100</f>
        <v>148.87935145445877</v>
      </c>
      <c r="K104" s="15" t="s">
        <v>305</v>
      </c>
      <c r="L104" s="19">
        <v>124.88</v>
      </c>
      <c r="M104" s="19">
        <v>129.89</v>
      </c>
      <c r="N104" s="20">
        <f>M104/L104*100</f>
        <v>104.01185137732223</v>
      </c>
      <c r="O104" s="21" t="s">
        <v>306</v>
      </c>
      <c r="P104" s="19"/>
      <c r="Q104" s="22"/>
      <c r="R104" s="20"/>
      <c r="S104" s="21"/>
      <c r="T104" s="204" t="s">
        <v>307</v>
      </c>
      <c r="U104" s="22"/>
      <c r="V104" s="20"/>
      <c r="W104" s="202"/>
      <c r="X104" s="202"/>
      <c r="Y104" s="20"/>
      <c r="Z104" s="202"/>
      <c r="AA104" s="202"/>
      <c r="AB104" s="20"/>
      <c r="AC104" s="21"/>
      <c r="AD104" s="202"/>
      <c r="AE104" s="202"/>
      <c r="AF104" s="20"/>
      <c r="AG104" s="202"/>
      <c r="AH104" s="202"/>
      <c r="AI104" s="24"/>
      <c r="AJ104" s="24"/>
      <c r="AK104" s="24"/>
      <c r="AL104" s="24"/>
      <c r="AM104" s="24"/>
      <c r="AN104" s="21"/>
    </row>
    <row r="105" spans="1:40" ht="19.5" customHeight="1" hidden="1">
      <c r="A105" s="283"/>
      <c r="B105" s="137" t="s">
        <v>224</v>
      </c>
      <c r="C105" s="133" t="s">
        <v>225</v>
      </c>
      <c r="D105" s="42"/>
      <c r="E105" s="42"/>
      <c r="F105" s="42"/>
      <c r="G105" s="15"/>
      <c r="H105" s="185"/>
      <c r="I105" s="16"/>
      <c r="J105" s="190"/>
      <c r="K105" s="15"/>
      <c r="L105" s="19"/>
      <c r="M105" s="19"/>
      <c r="N105" s="20"/>
      <c r="O105" s="21"/>
      <c r="P105" s="19"/>
      <c r="Q105" s="22"/>
      <c r="R105" s="20"/>
      <c r="S105" s="21"/>
      <c r="T105" s="22">
        <v>23.91</v>
      </c>
      <c r="U105" s="22">
        <v>25.1</v>
      </c>
      <c r="V105" s="205">
        <f>U105/T105*100</f>
        <v>104.97699707235466</v>
      </c>
      <c r="W105" s="61">
        <v>25.1</v>
      </c>
      <c r="X105" s="61">
        <v>26.5</v>
      </c>
      <c r="Y105" s="20">
        <f>X105/W105*100</f>
        <v>105.57768924302789</v>
      </c>
      <c r="Z105" s="61">
        <v>26.5</v>
      </c>
      <c r="AA105" s="32">
        <v>27.81</v>
      </c>
      <c r="AB105" s="20">
        <f>AA105/Z105*100</f>
        <v>104.94339622641509</v>
      </c>
      <c r="AC105" s="263" t="s">
        <v>308</v>
      </c>
      <c r="AD105" s="61">
        <v>25.1</v>
      </c>
      <c r="AE105" s="61">
        <v>25.95</v>
      </c>
      <c r="AF105" s="20">
        <f>AE105/AD105*100</f>
        <v>103.38645418326693</v>
      </c>
      <c r="AG105" s="146">
        <v>27.71</v>
      </c>
      <c r="AH105" s="146">
        <v>28.25</v>
      </c>
      <c r="AI105" s="147">
        <f>AH105/AG105*100</f>
        <v>101.94875496210753</v>
      </c>
      <c r="AJ105" s="284" t="s">
        <v>309</v>
      </c>
      <c r="AK105" s="23">
        <v>28.25</v>
      </c>
      <c r="AL105" s="23">
        <v>29.38</v>
      </c>
      <c r="AM105" s="147">
        <f>AL105/AK105*100</f>
        <v>104</v>
      </c>
      <c r="AN105" s="279" t="s">
        <v>310</v>
      </c>
    </row>
    <row r="106" spans="1:41" ht="30.75" customHeight="1" hidden="1">
      <c r="A106" s="283"/>
      <c r="B106" s="137" t="s">
        <v>229</v>
      </c>
      <c r="C106" s="139" t="s">
        <v>230</v>
      </c>
      <c r="D106" s="42"/>
      <c r="E106" s="42"/>
      <c r="F106" s="42"/>
      <c r="G106" s="15"/>
      <c r="H106" s="185"/>
      <c r="I106" s="16"/>
      <c r="J106" s="190"/>
      <c r="K106" s="15"/>
      <c r="L106" s="19"/>
      <c r="M106" s="19"/>
      <c r="N106" s="20"/>
      <c r="O106" s="21"/>
      <c r="P106" s="19"/>
      <c r="Q106" s="22"/>
      <c r="R106" s="20"/>
      <c r="S106" s="21"/>
      <c r="T106" s="22">
        <v>1565.33</v>
      </c>
      <c r="U106" s="22">
        <v>1617</v>
      </c>
      <c r="V106" s="20">
        <f>U106/T106*100</f>
        <v>103.30090140737099</v>
      </c>
      <c r="W106" s="22">
        <v>1617</v>
      </c>
      <c r="X106" s="19">
        <v>1682.16</v>
      </c>
      <c r="Y106" s="20">
        <f>X106/W106*100</f>
        <v>104.02968460111317</v>
      </c>
      <c r="Z106" s="19">
        <v>1682.16</v>
      </c>
      <c r="AA106" s="19">
        <v>1748.98</v>
      </c>
      <c r="AB106" s="20">
        <f>AA106/Z106*100</f>
        <v>103.97227374328244</v>
      </c>
      <c r="AC106" s="263"/>
      <c r="AD106" s="22">
        <v>1671</v>
      </c>
      <c r="AE106" s="19">
        <v>1688.36</v>
      </c>
      <c r="AF106" s="20">
        <f>AE106/AD106*100</f>
        <v>101.03889886295632</v>
      </c>
      <c r="AG106" s="146">
        <v>1863.11</v>
      </c>
      <c r="AH106" s="146">
        <v>1952.47</v>
      </c>
      <c r="AI106" s="147">
        <f>AH106/AG106*100</f>
        <v>104.79628148633199</v>
      </c>
      <c r="AJ106" s="284"/>
      <c r="AK106" s="146">
        <v>1950.47</v>
      </c>
      <c r="AL106" s="146">
        <v>2084.12</v>
      </c>
      <c r="AM106" s="147">
        <f>AL106/AK106*100</f>
        <v>106.85219459925044</v>
      </c>
      <c r="AN106" s="279"/>
      <c r="AO106" s="206" t="s">
        <v>239</v>
      </c>
    </row>
    <row r="107" spans="1:40" s="12" customFormat="1" ht="29.25" customHeight="1">
      <c r="A107" s="128" t="s">
        <v>311</v>
      </c>
      <c r="B107" s="266" t="s">
        <v>312</v>
      </c>
      <c r="C107" s="266"/>
      <c r="D107" s="266"/>
      <c r="E107" s="266"/>
      <c r="F107" s="266"/>
      <c r="G107" s="266"/>
      <c r="H107" s="129"/>
      <c r="I107" s="131"/>
      <c r="J107" s="131"/>
      <c r="K107" s="131"/>
      <c r="L107" s="129"/>
      <c r="M107" s="129"/>
      <c r="N107" s="130"/>
      <c r="O107" s="132"/>
      <c r="P107" s="129"/>
      <c r="Q107" s="130"/>
      <c r="R107" s="130"/>
      <c r="S107" s="132"/>
      <c r="T107" s="129"/>
      <c r="U107" s="130"/>
      <c r="V107" s="130"/>
      <c r="W107" s="11"/>
      <c r="X107" s="11"/>
      <c r="Y107" s="130"/>
      <c r="Z107" s="11"/>
      <c r="AA107" s="11"/>
      <c r="AB107" s="130"/>
      <c r="AC107" s="11"/>
      <c r="AD107" s="11"/>
      <c r="AE107" s="11"/>
      <c r="AF107" s="130"/>
      <c r="AG107" s="11"/>
      <c r="AH107" s="11"/>
      <c r="AI107" s="11"/>
      <c r="AJ107" s="131"/>
      <c r="AK107" s="131"/>
      <c r="AL107" s="131"/>
      <c r="AM107" s="131"/>
      <c r="AN107" s="131"/>
    </row>
    <row r="108" spans="1:40" ht="31.5" customHeight="1">
      <c r="A108" s="268" t="s">
        <v>32</v>
      </c>
      <c r="B108" s="207" t="s">
        <v>313</v>
      </c>
      <c r="C108" s="15"/>
      <c r="D108" s="42"/>
      <c r="E108" s="42"/>
      <c r="F108" s="42"/>
      <c r="G108" s="15"/>
      <c r="H108" s="109"/>
      <c r="I108" s="113"/>
      <c r="J108" s="113"/>
      <c r="K108" s="15"/>
      <c r="L108" s="19"/>
      <c r="M108" s="19"/>
      <c r="N108" s="20"/>
      <c r="O108" s="21"/>
      <c r="P108" s="19"/>
      <c r="Q108" s="20"/>
      <c r="R108" s="20"/>
      <c r="S108" s="21"/>
      <c r="T108" s="19"/>
      <c r="U108" s="20"/>
      <c r="V108" s="20"/>
      <c r="W108" s="57"/>
      <c r="X108" s="57"/>
      <c r="Y108" s="20"/>
      <c r="Z108" s="57"/>
      <c r="AA108" s="57"/>
      <c r="AB108" s="20"/>
      <c r="AC108" s="57"/>
      <c r="AD108" s="57"/>
      <c r="AE108" s="57"/>
      <c r="AF108" s="20"/>
      <c r="AG108" s="57"/>
      <c r="AH108" s="57"/>
      <c r="AI108" s="111"/>
      <c r="AJ108" s="111"/>
      <c r="AK108" s="111"/>
      <c r="AL108" s="111"/>
      <c r="AM108" s="111"/>
      <c r="AN108" s="34"/>
    </row>
    <row r="109" spans="1:40" ht="31.5" customHeight="1">
      <c r="A109" s="268"/>
      <c r="B109" s="208" t="s">
        <v>314</v>
      </c>
      <c r="C109" s="269" t="s">
        <v>315</v>
      </c>
      <c r="D109" s="42"/>
      <c r="E109" s="42"/>
      <c r="F109" s="42"/>
      <c r="G109" s="15"/>
      <c r="H109" s="109">
        <v>18.21</v>
      </c>
      <c r="I109" s="17">
        <v>20.67</v>
      </c>
      <c r="J109" s="18">
        <f>I109/H109*100</f>
        <v>113.50906095551896</v>
      </c>
      <c r="K109" s="269" t="s">
        <v>316</v>
      </c>
      <c r="L109" s="19">
        <v>20.67</v>
      </c>
      <c r="M109" s="19">
        <v>21.54</v>
      </c>
      <c r="N109" s="20">
        <f>M109/L109*100</f>
        <v>104.20899854862118</v>
      </c>
      <c r="O109" s="278" t="s">
        <v>317</v>
      </c>
      <c r="P109" s="19">
        <v>21.54</v>
      </c>
      <c r="Q109" s="22">
        <v>23.91</v>
      </c>
      <c r="R109" s="20">
        <f>Q109/P109*100</f>
        <v>111.00278551532034</v>
      </c>
      <c r="S109" s="106" t="s">
        <v>318</v>
      </c>
      <c r="T109" s="22">
        <v>23.91</v>
      </c>
      <c r="U109" s="22">
        <v>25.1</v>
      </c>
      <c r="V109" s="205">
        <f>U109/T109*100</f>
        <v>104.97699707235466</v>
      </c>
      <c r="W109" s="22">
        <v>25.1</v>
      </c>
      <c r="X109" s="22">
        <v>26.5</v>
      </c>
      <c r="Y109" s="20">
        <f>X109/W109*100</f>
        <v>105.57768924302789</v>
      </c>
      <c r="Z109" s="22">
        <v>26.5</v>
      </c>
      <c r="AA109" s="19">
        <v>27.81</v>
      </c>
      <c r="AB109" s="20">
        <f>AA109/Z109*100</f>
        <v>104.94339622641509</v>
      </c>
      <c r="AC109" s="281" t="s">
        <v>319</v>
      </c>
      <c r="AD109" s="22">
        <v>25.1</v>
      </c>
      <c r="AE109" s="23">
        <v>25.95</v>
      </c>
      <c r="AF109" s="20">
        <f>AE109/AD109*100</f>
        <v>103.38645418326693</v>
      </c>
      <c r="AG109" s="146">
        <v>27.71</v>
      </c>
      <c r="AH109" s="146">
        <v>28.25</v>
      </c>
      <c r="AI109" s="147">
        <f>AH109/AG109*100</f>
        <v>101.94875496210753</v>
      </c>
      <c r="AJ109" s="265" t="s">
        <v>320</v>
      </c>
      <c r="AK109" s="23">
        <v>28.25</v>
      </c>
      <c r="AL109" s="23">
        <v>29.38</v>
      </c>
      <c r="AM109" s="147">
        <f>AL109/AK109*100</f>
        <v>104</v>
      </c>
      <c r="AN109" s="279" t="s">
        <v>321</v>
      </c>
    </row>
    <row r="110" spans="1:40" ht="20.25" customHeight="1">
      <c r="A110" s="268"/>
      <c r="B110" s="208" t="s">
        <v>322</v>
      </c>
      <c r="C110" s="269"/>
      <c r="D110" s="42"/>
      <c r="E110" s="42"/>
      <c r="F110" s="42"/>
      <c r="G110" s="15"/>
      <c r="H110" s="109">
        <v>14.17</v>
      </c>
      <c r="I110" s="17">
        <v>23.54</v>
      </c>
      <c r="J110" s="18">
        <f>I110/H110*100</f>
        <v>166.12561750176428</v>
      </c>
      <c r="K110" s="269"/>
      <c r="L110" s="19">
        <v>23.54</v>
      </c>
      <c r="M110" s="19">
        <v>24.76</v>
      </c>
      <c r="N110" s="20">
        <f>M110/L110*100</f>
        <v>105.18266779949023</v>
      </c>
      <c r="O110" s="278"/>
      <c r="P110" s="19">
        <v>24.76</v>
      </c>
      <c r="Q110" s="59">
        <v>24.76</v>
      </c>
      <c r="R110" s="20">
        <f>Q110/P110*100</f>
        <v>100</v>
      </c>
      <c r="S110" s="106" t="s">
        <v>318</v>
      </c>
      <c r="T110" s="59">
        <v>24.76</v>
      </c>
      <c r="U110" s="59">
        <v>24.76</v>
      </c>
      <c r="V110" s="20">
        <f>U110/T110*100</f>
        <v>100</v>
      </c>
      <c r="W110" s="32">
        <v>24.76</v>
      </c>
      <c r="X110" s="32">
        <v>26.04</v>
      </c>
      <c r="Y110" s="20">
        <f>X110/W110*100</f>
        <v>105.16962843295636</v>
      </c>
      <c r="Z110" s="32">
        <v>26.04</v>
      </c>
      <c r="AA110" s="32">
        <v>27.22</v>
      </c>
      <c r="AB110" s="20">
        <f>AA110/Z110*100</f>
        <v>104.53149001536097</v>
      </c>
      <c r="AC110" s="281"/>
      <c r="AD110" s="32">
        <v>24.76</v>
      </c>
      <c r="AE110" s="32">
        <v>25.78</v>
      </c>
      <c r="AF110" s="20">
        <f>AE110/AD110*100</f>
        <v>104.11954765751213</v>
      </c>
      <c r="AG110" s="146">
        <v>26.22</v>
      </c>
      <c r="AH110" s="146">
        <v>26.54</v>
      </c>
      <c r="AI110" s="147">
        <f>AH110/AG110*100</f>
        <v>101.22044241037375</v>
      </c>
      <c r="AJ110" s="265"/>
      <c r="AK110" s="146">
        <v>26.54</v>
      </c>
      <c r="AL110" s="146">
        <v>29.02</v>
      </c>
      <c r="AM110" s="147">
        <f>AL110/AK110*100</f>
        <v>109.34438583270536</v>
      </c>
      <c r="AN110" s="279"/>
    </row>
    <row r="111" spans="1:40" ht="30.75" customHeight="1" hidden="1">
      <c r="A111" s="276" t="s">
        <v>42</v>
      </c>
      <c r="B111" s="210" t="s">
        <v>323</v>
      </c>
      <c r="C111" s="56"/>
      <c r="D111" s="56"/>
      <c r="E111" s="56"/>
      <c r="F111" s="56"/>
      <c r="G111" s="56"/>
      <c r="H111" s="56"/>
      <c r="I111" s="56"/>
      <c r="J111" s="56"/>
      <c r="K111" s="56"/>
      <c r="L111" s="103"/>
      <c r="M111" s="103"/>
      <c r="N111" s="56"/>
      <c r="O111" s="56"/>
      <c r="P111" s="103"/>
      <c r="Q111" s="103"/>
      <c r="R111" s="20"/>
      <c r="S111" s="56"/>
      <c r="T111" s="103"/>
      <c r="U111" s="103"/>
      <c r="V111" s="20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8"/>
      <c r="AH111" s="58"/>
      <c r="AI111" s="24"/>
      <c r="AJ111" s="24"/>
      <c r="AK111" s="24"/>
      <c r="AL111" s="24"/>
      <c r="AM111" s="24"/>
      <c r="AN111" s="40"/>
    </row>
    <row r="112" spans="1:41" ht="29.25" customHeight="1" hidden="1">
      <c r="A112" s="276"/>
      <c r="B112" s="208" t="s">
        <v>324</v>
      </c>
      <c r="C112" s="269" t="s">
        <v>325</v>
      </c>
      <c r="D112" s="42">
        <v>16.38</v>
      </c>
      <c r="E112" s="42">
        <v>17.36</v>
      </c>
      <c r="F112" s="42">
        <v>18.21</v>
      </c>
      <c r="G112" s="15" t="s">
        <v>326</v>
      </c>
      <c r="H112" s="109">
        <v>7.84</v>
      </c>
      <c r="I112" s="17">
        <v>7.84</v>
      </c>
      <c r="J112" s="113">
        <f>I112/H112*100</f>
        <v>100</v>
      </c>
      <c r="K112" s="269" t="s">
        <v>327</v>
      </c>
      <c r="L112" s="19">
        <v>7.84</v>
      </c>
      <c r="M112" s="19">
        <v>8.12</v>
      </c>
      <c r="N112" s="20">
        <f>M112/L112*100</f>
        <v>103.57142857142856</v>
      </c>
      <c r="O112" s="278" t="s">
        <v>328</v>
      </c>
      <c r="P112" s="19">
        <v>8.12</v>
      </c>
      <c r="Q112" s="211">
        <v>8.12</v>
      </c>
      <c r="R112" s="20">
        <f>Q112/P112*100</f>
        <v>100</v>
      </c>
      <c r="S112" s="21" t="s">
        <v>318</v>
      </c>
      <c r="T112" s="22">
        <v>7.21</v>
      </c>
      <c r="U112" s="22">
        <v>7.33</v>
      </c>
      <c r="V112" s="20">
        <f>U112/T112*100</f>
        <v>101.6643550624133</v>
      </c>
      <c r="W112" s="32">
        <v>7.33</v>
      </c>
      <c r="X112" s="32">
        <v>7.71</v>
      </c>
      <c r="Y112" s="33">
        <f>X112/W112*100</f>
        <v>105.18417462482947</v>
      </c>
      <c r="Z112" s="32">
        <v>7.71</v>
      </c>
      <c r="AA112" s="61">
        <v>8.2</v>
      </c>
      <c r="AB112" s="33">
        <f>AA112/Z112+100</f>
        <v>101.06355382619974</v>
      </c>
      <c r="AC112" s="110" t="s">
        <v>329</v>
      </c>
      <c r="AD112" s="32">
        <v>7.33</v>
      </c>
      <c r="AE112" s="197">
        <v>7.58</v>
      </c>
      <c r="AF112" s="212">
        <f>AE112/AD112*100</f>
        <v>103.41064120054571</v>
      </c>
      <c r="AG112" s="23">
        <v>8.09</v>
      </c>
      <c r="AH112" s="23">
        <v>8.26</v>
      </c>
      <c r="AI112" s="24">
        <f>AH112/AG112*100</f>
        <v>102.10135970333745</v>
      </c>
      <c r="AJ112" s="280" t="s">
        <v>330</v>
      </c>
      <c r="AK112" s="23">
        <v>8.26</v>
      </c>
      <c r="AL112" s="23">
        <v>8.44</v>
      </c>
      <c r="AM112" s="24">
        <f>AL112/AK112*100</f>
        <v>102.17917675544794</v>
      </c>
      <c r="AN112" s="279" t="s">
        <v>331</v>
      </c>
      <c r="AO112" s="274" t="s">
        <v>239</v>
      </c>
    </row>
    <row r="113" spans="1:41" ht="23.25" customHeight="1" hidden="1">
      <c r="A113" s="276"/>
      <c r="B113" s="208" t="s">
        <v>322</v>
      </c>
      <c r="C113" s="269"/>
      <c r="D113" s="42"/>
      <c r="E113" s="42"/>
      <c r="F113" s="42"/>
      <c r="G113" s="15"/>
      <c r="H113" s="109">
        <v>4.81</v>
      </c>
      <c r="I113" s="17">
        <v>4.81</v>
      </c>
      <c r="J113" s="113">
        <f>I113/H113*100</f>
        <v>100</v>
      </c>
      <c r="K113" s="269"/>
      <c r="L113" s="19">
        <v>4.81</v>
      </c>
      <c r="M113" s="19">
        <v>4.99</v>
      </c>
      <c r="N113" s="20">
        <f>M113/L113*100</f>
        <v>103.74220374220376</v>
      </c>
      <c r="O113" s="278"/>
      <c r="P113" s="19">
        <v>4.99</v>
      </c>
      <c r="Q113" s="211">
        <v>4.99</v>
      </c>
      <c r="R113" s="20">
        <f>Q113/P113*100</f>
        <v>100</v>
      </c>
      <c r="S113" s="21" t="s">
        <v>332</v>
      </c>
      <c r="T113" s="213">
        <v>4.08</v>
      </c>
      <c r="U113" s="213">
        <v>4.08</v>
      </c>
      <c r="V113" s="20">
        <f>U113/T113*100</f>
        <v>100</v>
      </c>
      <c r="W113" s="32">
        <v>4.08</v>
      </c>
      <c r="X113" s="32">
        <v>4.33</v>
      </c>
      <c r="Y113" s="33">
        <f>X113/W113*100</f>
        <v>106.12745098039215</v>
      </c>
      <c r="Z113" s="32">
        <v>4.33</v>
      </c>
      <c r="AA113" s="61">
        <v>4.7</v>
      </c>
      <c r="AB113" s="33">
        <f>AA113/Z113+100</f>
        <v>101.08545034642032</v>
      </c>
      <c r="AC113" s="110" t="s">
        <v>333</v>
      </c>
      <c r="AD113" s="32">
        <v>4.08</v>
      </c>
      <c r="AE113" s="197">
        <v>4.22</v>
      </c>
      <c r="AF113" s="212">
        <f>AE113/AD113*100</f>
        <v>103.4313725490196</v>
      </c>
      <c r="AG113" s="23">
        <v>4.51</v>
      </c>
      <c r="AH113" s="23">
        <v>4.61</v>
      </c>
      <c r="AI113" s="24">
        <f>AH113/AG113*100</f>
        <v>102.21729490022173</v>
      </c>
      <c r="AJ113" s="280"/>
      <c r="AK113" s="23">
        <v>4.61</v>
      </c>
      <c r="AL113" s="23">
        <v>5.39</v>
      </c>
      <c r="AM113" s="24">
        <f>AL113/AK113*100</f>
        <v>116.91973969631235</v>
      </c>
      <c r="AN113" s="279"/>
      <c r="AO113" s="274"/>
    </row>
    <row r="114" spans="1:40" ht="25.5" customHeight="1" hidden="1">
      <c r="A114" s="276"/>
      <c r="B114" s="208" t="s">
        <v>334</v>
      </c>
      <c r="C114" s="269"/>
      <c r="D114" s="42"/>
      <c r="E114" s="42"/>
      <c r="F114" s="42"/>
      <c r="G114" s="15"/>
      <c r="H114" s="109"/>
      <c r="I114" s="17"/>
      <c r="J114" s="113" t="e">
        <f>I114/H114*100</f>
        <v>#DIV/0!</v>
      </c>
      <c r="K114" s="269"/>
      <c r="L114" s="19">
        <v>18.82</v>
      </c>
      <c r="M114" s="19">
        <v>18.82</v>
      </c>
      <c r="N114" s="20">
        <f>M114/L114*100</f>
        <v>100</v>
      </c>
      <c r="O114" s="278"/>
      <c r="P114" s="19">
        <v>18.82</v>
      </c>
      <c r="Q114" s="59">
        <v>18.82</v>
      </c>
      <c r="R114" s="20">
        <f>Q114/P114*100</f>
        <v>100</v>
      </c>
      <c r="S114" s="21" t="s">
        <v>318</v>
      </c>
      <c r="T114" s="59">
        <v>18.82</v>
      </c>
      <c r="U114" s="59">
        <v>18.82</v>
      </c>
      <c r="V114" s="20">
        <f>U114/T114*100</f>
        <v>100</v>
      </c>
      <c r="W114" s="32">
        <v>18.82</v>
      </c>
      <c r="X114" s="32">
        <v>18.99</v>
      </c>
      <c r="Y114" s="33">
        <f>X114/W114*100</f>
        <v>100.90329436769395</v>
      </c>
      <c r="Z114" s="32">
        <v>18.99</v>
      </c>
      <c r="AA114" s="61">
        <v>19.1</v>
      </c>
      <c r="AB114" s="33">
        <f>AA114/Z114+100</f>
        <v>101.0057925223802</v>
      </c>
      <c r="AC114" s="110" t="s">
        <v>329</v>
      </c>
      <c r="AD114" s="32">
        <v>18.82</v>
      </c>
      <c r="AE114" s="32">
        <v>19.46</v>
      </c>
      <c r="AF114" s="33">
        <f>AE114/AD114*100</f>
        <v>103.40063761955366</v>
      </c>
      <c r="AG114" s="23">
        <v>20.77</v>
      </c>
      <c r="AH114" s="23">
        <v>21.18</v>
      </c>
      <c r="AI114" s="24">
        <f>AH114/AG114*100</f>
        <v>101.9740009629273</v>
      </c>
      <c r="AJ114" s="280"/>
      <c r="AK114" s="23">
        <v>21.18</v>
      </c>
      <c r="AL114" s="23">
        <v>22.02</v>
      </c>
      <c r="AM114" s="24">
        <f>AL114/AK114*100</f>
        <v>103.96600566572238</v>
      </c>
      <c r="AN114" s="279"/>
    </row>
    <row r="115" spans="1:40" ht="145.5" customHeight="1">
      <c r="A115" s="275" t="s">
        <v>42</v>
      </c>
      <c r="B115" s="14" t="s">
        <v>335</v>
      </c>
      <c r="C115" s="56"/>
      <c r="D115" s="56"/>
      <c r="E115" s="56"/>
      <c r="F115" s="56"/>
      <c r="G115" s="56"/>
      <c r="H115" s="56"/>
      <c r="I115" s="56"/>
      <c r="J115" s="56"/>
      <c r="K115" s="56"/>
      <c r="L115" s="19"/>
      <c r="M115" s="19"/>
      <c r="N115" s="20"/>
      <c r="O115" s="20"/>
      <c r="P115" s="19"/>
      <c r="Q115" s="20"/>
      <c r="R115" s="20"/>
      <c r="S115" s="202"/>
      <c r="T115" s="19"/>
      <c r="U115" s="20"/>
      <c r="V115" s="20"/>
      <c r="W115" s="57"/>
      <c r="X115" s="57"/>
      <c r="Y115" s="33"/>
      <c r="Z115" s="57"/>
      <c r="AA115" s="57"/>
      <c r="AB115" s="33"/>
      <c r="AC115" s="57"/>
      <c r="AD115" s="57"/>
      <c r="AE115" s="57"/>
      <c r="AF115" s="33"/>
      <c r="AG115" s="57"/>
      <c r="AH115" s="57"/>
      <c r="AI115" s="111"/>
      <c r="AJ115" s="111"/>
      <c r="AK115" s="111"/>
      <c r="AL115" s="111"/>
      <c r="AM115" s="111"/>
      <c r="AN115" s="34"/>
    </row>
    <row r="116" spans="1:40" ht="50.25" customHeight="1">
      <c r="A116" s="275"/>
      <c r="B116" s="214" t="s">
        <v>324</v>
      </c>
      <c r="C116" s="15" t="s">
        <v>336</v>
      </c>
      <c r="D116" s="42">
        <v>24.14</v>
      </c>
      <c r="E116" s="42">
        <v>24.14</v>
      </c>
      <c r="F116" s="42">
        <v>24.14</v>
      </c>
      <c r="G116" s="15" t="s">
        <v>337</v>
      </c>
      <c r="H116" s="109">
        <v>24.14</v>
      </c>
      <c r="I116" s="17">
        <v>25.08</v>
      </c>
      <c r="J116" s="113">
        <f>I116/H116*100</f>
        <v>103.89395194697597</v>
      </c>
      <c r="K116" s="81" t="s">
        <v>338</v>
      </c>
      <c r="L116" s="19">
        <v>25.08</v>
      </c>
      <c r="M116" s="19">
        <v>25.08</v>
      </c>
      <c r="N116" s="20">
        <f>M116/L116*100</f>
        <v>100</v>
      </c>
      <c r="O116" s="120" t="s">
        <v>339</v>
      </c>
      <c r="P116" s="19">
        <v>25.08</v>
      </c>
      <c r="Q116" s="22">
        <v>27.75</v>
      </c>
      <c r="R116" s="20">
        <f>Q116/P116*100</f>
        <v>110.64593301435409</v>
      </c>
      <c r="S116" s="106" t="s">
        <v>340</v>
      </c>
      <c r="T116" s="22">
        <v>27.75</v>
      </c>
      <c r="U116" s="22">
        <v>28.3</v>
      </c>
      <c r="V116" s="20">
        <f>U116/T116*100</f>
        <v>101.98198198198199</v>
      </c>
      <c r="W116" s="61">
        <v>28.3</v>
      </c>
      <c r="X116" s="32">
        <v>29.64</v>
      </c>
      <c r="Y116" s="33">
        <f>X116/W116*100</f>
        <v>104.73498233215548</v>
      </c>
      <c r="Z116" s="32">
        <v>29.64</v>
      </c>
      <c r="AA116" s="61">
        <v>31</v>
      </c>
      <c r="AB116" s="33">
        <f>AA116/Z116+100</f>
        <v>101.04588394062078</v>
      </c>
      <c r="AC116" s="64" t="s">
        <v>341</v>
      </c>
      <c r="AD116" s="61">
        <v>28.3</v>
      </c>
      <c r="AE116" s="32">
        <v>28.82</v>
      </c>
      <c r="AF116" s="33">
        <f>AE116/AD116*100</f>
        <v>101.8374558303887</v>
      </c>
      <c r="AG116" s="23">
        <v>30.33</v>
      </c>
      <c r="AH116" s="23">
        <v>30.94</v>
      </c>
      <c r="AI116" s="24">
        <f>AH116/AG116*100</f>
        <v>102.01121002307947</v>
      </c>
      <c r="AJ116" s="65" t="s">
        <v>342</v>
      </c>
      <c r="AK116" s="23">
        <v>30.94</v>
      </c>
      <c r="AL116" s="23">
        <v>32.17</v>
      </c>
      <c r="AM116" s="24">
        <f>AL116/AK116*100</f>
        <v>103.97543632837751</v>
      </c>
      <c r="AN116" s="25" t="s">
        <v>343</v>
      </c>
    </row>
    <row r="117" spans="1:40" s="12" customFormat="1" ht="21.75" customHeight="1">
      <c r="A117" s="215" t="s">
        <v>344</v>
      </c>
      <c r="B117" s="266" t="s">
        <v>345</v>
      </c>
      <c r="C117" s="266"/>
      <c r="D117" s="266"/>
      <c r="E117" s="266"/>
      <c r="F117" s="266"/>
      <c r="G117" s="266"/>
      <c r="H117" s="131"/>
      <c r="I117" s="131"/>
      <c r="J117" s="131"/>
      <c r="K117" s="131"/>
      <c r="L117" s="129"/>
      <c r="M117" s="129"/>
      <c r="N117" s="130"/>
      <c r="O117" s="131"/>
      <c r="P117" s="130"/>
      <c r="Q117" s="130"/>
      <c r="R117" s="130"/>
      <c r="S117" s="131"/>
      <c r="T117" s="130"/>
      <c r="U117" s="130"/>
      <c r="V117" s="130"/>
      <c r="W117" s="11"/>
      <c r="X117" s="11"/>
      <c r="Y117" s="130"/>
      <c r="Z117" s="11"/>
      <c r="AA117" s="11"/>
      <c r="AB117" s="130"/>
      <c r="AC117" s="11"/>
      <c r="AD117" s="11"/>
      <c r="AE117" s="11"/>
      <c r="AF117" s="130"/>
      <c r="AG117" s="11"/>
      <c r="AH117" s="11"/>
      <c r="AI117" s="11"/>
      <c r="AJ117" s="131"/>
      <c r="AK117" s="131"/>
      <c r="AL117" s="131"/>
      <c r="AM117" s="131"/>
      <c r="AN117" s="131"/>
    </row>
    <row r="118" spans="1:40" ht="30.75" customHeight="1">
      <c r="A118" s="276" t="s">
        <v>32</v>
      </c>
      <c r="B118" s="207" t="s">
        <v>346</v>
      </c>
      <c r="C118" s="15"/>
      <c r="D118" s="42">
        <v>10.28</v>
      </c>
      <c r="E118" s="42">
        <v>10.89</v>
      </c>
      <c r="F118" s="42">
        <v>11.42</v>
      </c>
      <c r="G118" s="15" t="s">
        <v>347</v>
      </c>
      <c r="H118" s="56"/>
      <c r="I118" s="56"/>
      <c r="J118" s="56"/>
      <c r="K118" s="56"/>
      <c r="L118" s="103"/>
      <c r="M118" s="103"/>
      <c r="N118" s="56"/>
      <c r="O118" s="56"/>
      <c r="P118" s="56"/>
      <c r="Q118" s="56"/>
      <c r="R118" s="20"/>
      <c r="S118" s="56"/>
      <c r="T118" s="56"/>
      <c r="U118" s="56"/>
      <c r="V118" s="20"/>
      <c r="W118" s="57"/>
      <c r="X118" s="57"/>
      <c r="Y118" s="33"/>
      <c r="Z118" s="57"/>
      <c r="AA118" s="57"/>
      <c r="AB118" s="33"/>
      <c r="AC118" s="57"/>
      <c r="AD118" s="57"/>
      <c r="AE118" s="57"/>
      <c r="AF118" s="33"/>
      <c r="AG118" s="57"/>
      <c r="AH118" s="57"/>
      <c r="AI118" s="111"/>
      <c r="AJ118" s="111"/>
      <c r="AK118" s="111"/>
      <c r="AL118" s="111"/>
      <c r="AM118" s="111"/>
      <c r="AN118" s="34"/>
    </row>
    <row r="119" spans="1:40" ht="39.75" customHeight="1">
      <c r="A119" s="276"/>
      <c r="B119" s="216" t="s">
        <v>348</v>
      </c>
      <c r="C119" s="277" t="s">
        <v>349</v>
      </c>
      <c r="D119" s="42"/>
      <c r="E119" s="42"/>
      <c r="F119" s="42"/>
      <c r="G119" s="15"/>
      <c r="H119" s="109">
        <v>11.42</v>
      </c>
      <c r="I119" s="17">
        <v>14.22</v>
      </c>
      <c r="J119" s="18">
        <f>I119/H119*100</f>
        <v>124.5183887915937</v>
      </c>
      <c r="K119" s="269" t="s">
        <v>350</v>
      </c>
      <c r="L119" s="19">
        <v>14.22</v>
      </c>
      <c r="M119" s="22">
        <v>14.82</v>
      </c>
      <c r="N119" s="217">
        <f>M119/L119*100</f>
        <v>104.21940928270041</v>
      </c>
      <c r="O119" s="278" t="s">
        <v>351</v>
      </c>
      <c r="P119" s="22">
        <v>14.82</v>
      </c>
      <c r="Q119" s="22">
        <v>16.45</v>
      </c>
      <c r="R119" s="20">
        <f>Q119/P119*100</f>
        <v>110.99865047233467</v>
      </c>
      <c r="S119" s="21" t="s">
        <v>318</v>
      </c>
      <c r="T119" s="22">
        <v>16.45</v>
      </c>
      <c r="U119" s="22">
        <v>17.26</v>
      </c>
      <c r="V119" s="44">
        <f>U119/T119*100</f>
        <v>104.92401215805474</v>
      </c>
      <c r="W119" s="32">
        <v>17.26</v>
      </c>
      <c r="X119" s="61">
        <v>18.1</v>
      </c>
      <c r="Y119" s="33">
        <f>X119/W119*100</f>
        <v>104.86674391657009</v>
      </c>
      <c r="Z119" s="61">
        <v>18.1</v>
      </c>
      <c r="AA119" s="32">
        <v>18.87</v>
      </c>
      <c r="AB119" s="33">
        <f>AA119/Z119+100</f>
        <v>101.04254143646409</v>
      </c>
      <c r="AC119" s="64" t="s">
        <v>319</v>
      </c>
      <c r="AD119" s="32">
        <v>17.26</v>
      </c>
      <c r="AE119" s="191">
        <v>17.79</v>
      </c>
      <c r="AF119" s="33">
        <f>AE119/AD119*100</f>
        <v>103.0706836616454</v>
      </c>
      <c r="AG119" s="23">
        <v>18.98</v>
      </c>
      <c r="AH119" s="23">
        <v>19.38</v>
      </c>
      <c r="AI119" s="24">
        <f>AH119/AG119*100</f>
        <v>102.10748155953635</v>
      </c>
      <c r="AJ119" s="65" t="s">
        <v>320</v>
      </c>
      <c r="AK119" s="23">
        <v>19.38</v>
      </c>
      <c r="AL119" s="23">
        <v>20.15</v>
      </c>
      <c r="AM119" s="24">
        <f>AL119/AK119*100</f>
        <v>103.97316821465428</v>
      </c>
      <c r="AN119" s="25" t="s">
        <v>321</v>
      </c>
    </row>
    <row r="120" spans="1:40" ht="41.25" customHeight="1">
      <c r="A120" s="276"/>
      <c r="B120" s="216" t="s">
        <v>352</v>
      </c>
      <c r="C120" s="277"/>
      <c r="D120" s="42"/>
      <c r="E120" s="42"/>
      <c r="F120" s="42"/>
      <c r="G120" s="15"/>
      <c r="H120" s="109">
        <v>4.74</v>
      </c>
      <c r="I120" s="66">
        <v>5.9</v>
      </c>
      <c r="J120" s="18">
        <f>I120/H120*100</f>
        <v>124.47257383966246</v>
      </c>
      <c r="K120" s="269"/>
      <c r="L120" s="218">
        <v>5.9</v>
      </c>
      <c r="M120" s="19">
        <v>6.16</v>
      </c>
      <c r="N120" s="217">
        <f>M120/L120*100</f>
        <v>104.40677966101694</v>
      </c>
      <c r="O120" s="278"/>
      <c r="P120" s="19">
        <v>6.16</v>
      </c>
      <c r="Q120" s="59">
        <v>6.83</v>
      </c>
      <c r="R120" s="20">
        <f>Q120/P120*100</f>
        <v>110.87662337662339</v>
      </c>
      <c r="S120" s="21" t="s">
        <v>353</v>
      </c>
      <c r="T120" s="59">
        <v>6.83</v>
      </c>
      <c r="U120" s="59">
        <v>7.16</v>
      </c>
      <c r="V120" s="20">
        <f>U120/T120*100</f>
        <v>104.8316251830161</v>
      </c>
      <c r="W120" s="32">
        <v>7.16</v>
      </c>
      <c r="X120" s="32">
        <v>7.54</v>
      </c>
      <c r="Y120" s="33">
        <f>X120/W120*100</f>
        <v>105.3072625698324</v>
      </c>
      <c r="Z120" s="32">
        <v>7.54</v>
      </c>
      <c r="AA120" s="32">
        <v>7.88</v>
      </c>
      <c r="AB120" s="33">
        <f>AA120/Z120+100</f>
        <v>101.04509283819628</v>
      </c>
      <c r="AC120" s="64" t="s">
        <v>354</v>
      </c>
      <c r="AD120" s="32">
        <v>7.16</v>
      </c>
      <c r="AE120" s="32">
        <v>7.39</v>
      </c>
      <c r="AF120" s="33">
        <f>AE120/AD120*100</f>
        <v>103.21229050279328</v>
      </c>
      <c r="AG120" s="23">
        <v>7.88</v>
      </c>
      <c r="AH120" s="23">
        <v>8.05</v>
      </c>
      <c r="AI120" s="24">
        <f>AH120/AG120*100</f>
        <v>102.15736040609139</v>
      </c>
      <c r="AJ120" s="65" t="s">
        <v>355</v>
      </c>
      <c r="AK120" s="23">
        <v>8.05</v>
      </c>
      <c r="AL120" s="23">
        <v>8.38</v>
      </c>
      <c r="AM120" s="24">
        <f>AL120/AK120*100</f>
        <v>104.09937888198758</v>
      </c>
      <c r="AN120" s="25" t="s">
        <v>356</v>
      </c>
    </row>
    <row r="121" spans="1:40" ht="41.25" customHeight="1">
      <c r="A121" s="276"/>
      <c r="B121" s="216" t="s">
        <v>352</v>
      </c>
      <c r="C121" s="277"/>
      <c r="D121" s="42"/>
      <c r="E121" s="42"/>
      <c r="F121" s="42"/>
      <c r="G121" s="15"/>
      <c r="H121" s="109">
        <v>6.68</v>
      </c>
      <c r="I121" s="17">
        <v>8.32</v>
      </c>
      <c r="J121" s="18">
        <f>I121/H121*100</f>
        <v>124.55089820359282</v>
      </c>
      <c r="K121" s="269"/>
      <c r="L121" s="19">
        <v>8.32</v>
      </c>
      <c r="M121" s="19">
        <v>8.66</v>
      </c>
      <c r="N121" s="217">
        <f>M121/L121*100</f>
        <v>104.08653846153845</v>
      </c>
      <c r="O121" s="278"/>
      <c r="P121" s="19">
        <v>8.66</v>
      </c>
      <c r="Q121" s="211">
        <v>9.62</v>
      </c>
      <c r="R121" s="20">
        <f>Q121/P121*100</f>
        <v>111.08545034642032</v>
      </c>
      <c r="S121" s="21" t="s">
        <v>357</v>
      </c>
      <c r="T121" s="22">
        <v>10.25</v>
      </c>
      <c r="U121" s="22">
        <v>10.76</v>
      </c>
      <c r="V121" s="20">
        <f>U121/T121*100</f>
        <v>104.97560975609757</v>
      </c>
      <c r="W121" s="32">
        <v>10.76</v>
      </c>
      <c r="X121" s="32">
        <v>11.27</v>
      </c>
      <c r="Y121" s="33">
        <f>X121/W121*100</f>
        <v>104.73977695167287</v>
      </c>
      <c r="Z121" s="32">
        <v>11.27</v>
      </c>
      <c r="AA121" s="32">
        <v>11.74</v>
      </c>
      <c r="AB121" s="33">
        <f>AA121/Z121+100</f>
        <v>101.04170363797692</v>
      </c>
      <c r="AC121" s="64" t="s">
        <v>358</v>
      </c>
      <c r="AD121" s="32">
        <v>10.76</v>
      </c>
      <c r="AE121" s="32">
        <v>11.09</v>
      </c>
      <c r="AF121" s="33">
        <f>AE121/AD121*100</f>
        <v>103.06691449814127</v>
      </c>
      <c r="AG121" s="23">
        <v>11.83</v>
      </c>
      <c r="AH121" s="23">
        <v>12.08</v>
      </c>
      <c r="AI121" s="24">
        <f>AH121/AG121*100</f>
        <v>102.11327134404058</v>
      </c>
      <c r="AJ121" s="65" t="s">
        <v>359</v>
      </c>
      <c r="AK121" s="23">
        <v>12.08</v>
      </c>
      <c r="AL121" s="23">
        <v>12.56</v>
      </c>
      <c r="AM121" s="24">
        <f>AL121/AK121*100</f>
        <v>103.97350993377484</v>
      </c>
      <c r="AN121" s="25" t="s">
        <v>360</v>
      </c>
    </row>
    <row r="122" spans="1:40" ht="41.25" customHeight="1">
      <c r="A122" s="276"/>
      <c r="B122" s="219" t="s">
        <v>352</v>
      </c>
      <c r="C122" s="277"/>
      <c r="D122" s="220"/>
      <c r="E122" s="220"/>
      <c r="F122" s="220"/>
      <c r="G122" s="221"/>
      <c r="H122" s="222">
        <v>2.38</v>
      </c>
      <c r="I122" s="223">
        <v>2.96</v>
      </c>
      <c r="J122" s="224">
        <f>I122/H122*100</f>
        <v>124.36974789915966</v>
      </c>
      <c r="K122" s="269"/>
      <c r="L122" s="225">
        <v>2.96</v>
      </c>
      <c r="M122" s="225">
        <v>3.08</v>
      </c>
      <c r="N122" s="226">
        <f>M122/L122*100</f>
        <v>104.05405405405406</v>
      </c>
      <c r="O122" s="278"/>
      <c r="P122" s="225">
        <v>3.08</v>
      </c>
      <c r="Q122" s="227">
        <v>3.42</v>
      </c>
      <c r="R122" s="98">
        <f>Q122/P122*100</f>
        <v>111.03896103896102</v>
      </c>
      <c r="S122" s="228" t="s">
        <v>361</v>
      </c>
      <c r="T122" s="227">
        <v>3.42</v>
      </c>
      <c r="U122" s="227">
        <v>3.6</v>
      </c>
      <c r="V122" s="98">
        <f>U122/T122*100</f>
        <v>105.26315789473684</v>
      </c>
      <c r="W122" s="229">
        <v>3.6</v>
      </c>
      <c r="X122" s="230">
        <v>3.73</v>
      </c>
      <c r="Y122" s="231">
        <f>X122/W122*100</f>
        <v>103.6111111111111</v>
      </c>
      <c r="Z122" s="230">
        <v>3.73</v>
      </c>
      <c r="AA122" s="230">
        <v>3.86</v>
      </c>
      <c r="AB122" s="231">
        <f>AA122/Z122+100</f>
        <v>101.0348525469169</v>
      </c>
      <c r="AC122" s="232" t="s">
        <v>362</v>
      </c>
      <c r="AD122" s="229">
        <v>3.6</v>
      </c>
      <c r="AE122" s="230">
        <v>3.71</v>
      </c>
      <c r="AF122" s="231">
        <f>AE122/AD122*100</f>
        <v>103.05555555555554</v>
      </c>
      <c r="AG122" s="101">
        <v>3.95</v>
      </c>
      <c r="AH122" s="101">
        <v>4.03</v>
      </c>
      <c r="AI122" s="233">
        <f>AH122/AG122*100</f>
        <v>102.02531645569621</v>
      </c>
      <c r="AJ122" s="234" t="s">
        <v>363</v>
      </c>
      <c r="AK122" s="101">
        <v>4.03</v>
      </c>
      <c r="AL122" s="101">
        <v>4.19</v>
      </c>
      <c r="AM122" s="233">
        <f>AL122/AK122*100</f>
        <v>103.97022332506202</v>
      </c>
      <c r="AN122" s="25" t="s">
        <v>364</v>
      </c>
    </row>
    <row r="123" spans="1:40" ht="30.75" customHeight="1" hidden="1">
      <c r="A123" s="209" t="s">
        <v>42</v>
      </c>
      <c r="B123" s="210" t="s">
        <v>365</v>
      </c>
      <c r="C123" s="15"/>
      <c r="D123" s="42"/>
      <c r="E123" s="42"/>
      <c r="F123" s="42"/>
      <c r="G123" s="15"/>
      <c r="H123" s="109"/>
      <c r="I123" s="17"/>
      <c r="J123" s="18"/>
      <c r="K123" s="15"/>
      <c r="L123" s="19"/>
      <c r="M123" s="19"/>
      <c r="N123" s="20"/>
      <c r="O123" s="20"/>
      <c r="P123" s="19"/>
      <c r="Q123" s="44"/>
      <c r="R123" s="20"/>
      <c r="S123" s="202"/>
      <c r="T123" s="44"/>
      <c r="U123" s="44"/>
      <c r="V123" s="20"/>
      <c r="W123" s="57"/>
      <c r="X123" s="57"/>
      <c r="Y123" s="33"/>
      <c r="Z123" s="57"/>
      <c r="AA123" s="57"/>
      <c r="AB123" s="33"/>
      <c r="AC123" s="57"/>
      <c r="AD123" s="57"/>
      <c r="AE123" s="57"/>
      <c r="AF123" s="33"/>
      <c r="AG123" s="57"/>
      <c r="AH123" s="57"/>
      <c r="AI123" s="24"/>
      <c r="AJ123" s="34"/>
      <c r="AK123" s="24"/>
      <c r="AL123" s="24"/>
      <c r="AM123" s="24"/>
      <c r="AN123" s="34"/>
    </row>
    <row r="124" spans="1:41" ht="36.75" customHeight="1" hidden="1">
      <c r="A124" s="235"/>
      <c r="B124" s="236" t="s">
        <v>352</v>
      </c>
      <c r="C124" s="270" t="s">
        <v>366</v>
      </c>
      <c r="D124" s="237"/>
      <c r="E124" s="237"/>
      <c r="F124" s="237"/>
      <c r="G124" s="161"/>
      <c r="H124" s="238">
        <v>3.09</v>
      </c>
      <c r="I124" s="163">
        <v>3.09</v>
      </c>
      <c r="J124" s="239">
        <f>I124/H124*100</f>
        <v>100</v>
      </c>
      <c r="K124" s="270" t="s">
        <v>327</v>
      </c>
      <c r="L124" s="164">
        <v>3.09</v>
      </c>
      <c r="M124" s="164">
        <v>3.21</v>
      </c>
      <c r="N124" s="165">
        <f>M124/L124*100</f>
        <v>103.88349514563106</v>
      </c>
      <c r="O124" s="271" t="s">
        <v>328</v>
      </c>
      <c r="P124" s="164">
        <v>3.21</v>
      </c>
      <c r="Q124" s="167">
        <v>3.21</v>
      </c>
      <c r="R124" s="165">
        <f>Q124/P124*100</f>
        <v>100</v>
      </c>
      <c r="S124" s="271" t="s">
        <v>318</v>
      </c>
      <c r="T124" s="167">
        <v>3.16</v>
      </c>
      <c r="U124" s="240">
        <v>3.16</v>
      </c>
      <c r="V124" s="165">
        <f>U124/T124*100</f>
        <v>100</v>
      </c>
      <c r="W124" s="169">
        <v>3.16</v>
      </c>
      <c r="X124" s="169">
        <v>3.33</v>
      </c>
      <c r="Y124" s="241">
        <f>X124/W124*100</f>
        <v>105.37974683544304</v>
      </c>
      <c r="Z124" s="169">
        <v>3.33</v>
      </c>
      <c r="AA124" s="169">
        <v>3.48</v>
      </c>
      <c r="AB124" s="241">
        <f>AA124/Z124+100</f>
        <v>101.04504504504504</v>
      </c>
      <c r="AC124" s="272" t="s">
        <v>367</v>
      </c>
      <c r="AD124" s="169">
        <v>3.16</v>
      </c>
      <c r="AE124" s="169">
        <v>3.26</v>
      </c>
      <c r="AF124" s="241">
        <f>AE124/AD124*100</f>
        <v>103.16455696202532</v>
      </c>
      <c r="AG124" s="171">
        <v>3.47</v>
      </c>
      <c r="AH124" s="171">
        <v>3.54</v>
      </c>
      <c r="AI124" s="172">
        <f>AH124/AG124*100</f>
        <v>102.01729106628241</v>
      </c>
      <c r="AJ124" s="273" t="s">
        <v>330</v>
      </c>
      <c r="AK124" s="171">
        <v>3.54</v>
      </c>
      <c r="AL124" s="171">
        <v>3.67</v>
      </c>
      <c r="AM124" s="172">
        <f>AL124/AK124*100</f>
        <v>103.67231638418079</v>
      </c>
      <c r="AN124" s="25" t="s">
        <v>331</v>
      </c>
      <c r="AO124" s="206" t="s">
        <v>239</v>
      </c>
    </row>
    <row r="125" spans="1:40" ht="22.5" customHeight="1" hidden="1">
      <c r="A125" s="242"/>
      <c r="B125" s="243" t="s">
        <v>368</v>
      </c>
      <c r="C125" s="270"/>
      <c r="D125" s="244"/>
      <c r="E125" s="244"/>
      <c r="F125" s="244"/>
      <c r="G125" s="173"/>
      <c r="H125" s="245">
        <v>0</v>
      </c>
      <c r="I125" s="246">
        <v>0</v>
      </c>
      <c r="J125" s="247"/>
      <c r="K125" s="270"/>
      <c r="L125" s="176">
        <v>24.89</v>
      </c>
      <c r="M125" s="176">
        <v>24.89</v>
      </c>
      <c r="N125" s="177">
        <f>M125/L125*100</f>
        <v>100</v>
      </c>
      <c r="O125" s="271"/>
      <c r="P125" s="176">
        <v>24.89</v>
      </c>
      <c r="Q125" s="248">
        <v>24.89</v>
      </c>
      <c r="R125" s="177">
        <f>Q125/P125*100</f>
        <v>100</v>
      </c>
      <c r="S125" s="271"/>
      <c r="T125" s="248">
        <v>24.89</v>
      </c>
      <c r="U125" s="248">
        <v>24.91</v>
      </c>
      <c r="V125" s="177">
        <f>U125/T125*100</f>
        <v>100.08035355564485</v>
      </c>
      <c r="W125" s="180">
        <v>21.91</v>
      </c>
      <c r="X125" s="180">
        <v>25.69</v>
      </c>
      <c r="Y125" s="249">
        <f>X125/W125*100</f>
        <v>117.25239616613419</v>
      </c>
      <c r="Z125" s="180">
        <v>25.69</v>
      </c>
      <c r="AA125" s="180">
        <v>26.33</v>
      </c>
      <c r="AB125" s="249">
        <f>AA125/Z125+100</f>
        <v>101.02491241728299</v>
      </c>
      <c r="AC125" s="272"/>
      <c r="AD125" s="180">
        <v>24.91</v>
      </c>
      <c r="AE125" s="180">
        <v>25.65</v>
      </c>
      <c r="AF125" s="249">
        <f>AE125/AD125*100</f>
        <v>102.97069450020071</v>
      </c>
      <c r="AG125" s="182">
        <v>27.38</v>
      </c>
      <c r="AH125" s="182">
        <v>27.95</v>
      </c>
      <c r="AI125" s="183">
        <f>AH125/AG125*100</f>
        <v>102.08181154127101</v>
      </c>
      <c r="AJ125" s="273"/>
      <c r="AK125" s="182">
        <v>20.08</v>
      </c>
      <c r="AL125" s="182">
        <v>20.08</v>
      </c>
      <c r="AM125" s="183">
        <f>AL125/AK125*100</f>
        <v>100</v>
      </c>
      <c r="AN125" s="250"/>
    </row>
    <row r="126" spans="1:40" s="12" customFormat="1" ht="21" customHeight="1">
      <c r="A126" s="128" t="s">
        <v>369</v>
      </c>
      <c r="B126" s="266" t="s">
        <v>370</v>
      </c>
      <c r="C126" s="266"/>
      <c r="D126" s="266"/>
      <c r="E126" s="266"/>
      <c r="F126" s="266"/>
      <c r="G126" s="266"/>
      <c r="H126" s="129"/>
      <c r="I126" s="129"/>
      <c r="J126" s="251"/>
      <c r="K126" s="131"/>
      <c r="L126" s="129"/>
      <c r="M126" s="129"/>
      <c r="N126" s="130"/>
      <c r="O126" s="131"/>
      <c r="P126" s="130"/>
      <c r="Q126" s="130"/>
      <c r="R126" s="130"/>
      <c r="S126" s="131"/>
      <c r="T126" s="130"/>
      <c r="U126" s="130"/>
      <c r="V126" s="130"/>
      <c r="W126" s="11"/>
      <c r="X126" s="11"/>
      <c r="Y126" s="130"/>
      <c r="Z126" s="11"/>
      <c r="AA126" s="11"/>
      <c r="AB126" s="130"/>
      <c r="AC126" s="11"/>
      <c r="AD126" s="11"/>
      <c r="AE126" s="11"/>
      <c r="AF126" s="130"/>
      <c r="AG126" s="11"/>
      <c r="AH126" s="11"/>
      <c r="AI126" s="11"/>
      <c r="AJ126" s="131"/>
      <c r="AK126" s="131"/>
      <c r="AL126" s="131"/>
      <c r="AM126" s="131"/>
      <c r="AN126" s="131"/>
    </row>
    <row r="127" spans="1:40" ht="35.25" customHeight="1">
      <c r="A127" s="268" t="s">
        <v>32</v>
      </c>
      <c r="B127" s="14" t="s">
        <v>371</v>
      </c>
      <c r="C127" s="15"/>
      <c r="D127" s="42">
        <v>2.96</v>
      </c>
      <c r="E127" s="42">
        <v>3.13</v>
      </c>
      <c r="F127" s="42">
        <v>3.13</v>
      </c>
      <c r="G127" s="269" t="s">
        <v>372</v>
      </c>
      <c r="H127" s="109"/>
      <c r="I127" s="17"/>
      <c r="J127" s="113"/>
      <c r="K127" s="81"/>
      <c r="L127" s="19"/>
      <c r="M127" s="19"/>
      <c r="N127" s="20"/>
      <c r="O127" s="21"/>
      <c r="P127" s="20"/>
      <c r="Q127" s="20"/>
      <c r="R127" s="20"/>
      <c r="S127" s="21"/>
      <c r="T127" s="20"/>
      <c r="U127" s="20"/>
      <c r="V127" s="20"/>
      <c r="W127" s="57"/>
      <c r="X127" s="57"/>
      <c r="Y127" s="33"/>
      <c r="Z127" s="57"/>
      <c r="AA127" s="57"/>
      <c r="AB127" s="33"/>
      <c r="AC127" s="57"/>
      <c r="AD127" s="57"/>
      <c r="AE127" s="57"/>
      <c r="AF127" s="33"/>
      <c r="AG127" s="57"/>
      <c r="AH127" s="57"/>
      <c r="AI127" s="111"/>
      <c r="AJ127" s="111"/>
      <c r="AK127" s="111"/>
      <c r="AL127" s="111"/>
      <c r="AM127" s="111"/>
      <c r="AN127" s="34"/>
    </row>
    <row r="128" spans="1:40" ht="47.25" customHeight="1">
      <c r="A128" s="268"/>
      <c r="B128" s="214" t="s">
        <v>373</v>
      </c>
      <c r="C128" s="269" t="s">
        <v>374</v>
      </c>
      <c r="D128" s="42"/>
      <c r="E128" s="42"/>
      <c r="F128" s="42"/>
      <c r="G128" s="269"/>
      <c r="H128" s="109">
        <v>3.13</v>
      </c>
      <c r="I128" s="17">
        <v>3.51</v>
      </c>
      <c r="J128" s="18">
        <f>I128/H128*100</f>
        <v>112.1405750798722</v>
      </c>
      <c r="K128" s="269" t="s">
        <v>375</v>
      </c>
      <c r="L128" s="17">
        <v>3.51</v>
      </c>
      <c r="M128" s="17">
        <v>3.66</v>
      </c>
      <c r="N128" s="18">
        <f>M128/L128*100</f>
        <v>104.27350427350429</v>
      </c>
      <c r="O128" s="269" t="s">
        <v>376</v>
      </c>
      <c r="P128" s="19">
        <v>3.66</v>
      </c>
      <c r="Q128" s="252">
        <v>3.94</v>
      </c>
      <c r="R128" s="20">
        <f>Q128/P128*100</f>
        <v>107.6502732240437</v>
      </c>
      <c r="S128" s="263" t="s">
        <v>377</v>
      </c>
      <c r="T128" s="22">
        <v>3.94</v>
      </c>
      <c r="U128" s="22">
        <v>4.23</v>
      </c>
      <c r="V128" s="44">
        <f>U128/T128*100</f>
        <v>107.36040609137056</v>
      </c>
      <c r="W128" s="57"/>
      <c r="X128" s="57"/>
      <c r="Y128" s="33"/>
      <c r="Z128" s="57"/>
      <c r="AA128" s="57"/>
      <c r="AB128" s="33"/>
      <c r="AC128" s="264" t="s">
        <v>378</v>
      </c>
      <c r="AD128" s="32">
        <v>4.23</v>
      </c>
      <c r="AE128" s="88">
        <v>4.44</v>
      </c>
      <c r="AF128" s="35">
        <f>AE128/AD128*100</f>
        <v>104.9645390070922</v>
      </c>
      <c r="AG128" s="23">
        <v>4.68</v>
      </c>
      <c r="AH128" s="23">
        <v>4.82</v>
      </c>
      <c r="AI128" s="24">
        <f>AH128/AG128*100</f>
        <v>102.991452991453</v>
      </c>
      <c r="AJ128" s="265" t="s">
        <v>379</v>
      </c>
      <c r="AK128" s="23">
        <v>4.82</v>
      </c>
      <c r="AL128" s="23">
        <v>5.06</v>
      </c>
      <c r="AM128" s="24">
        <f>AL128/AK128*100</f>
        <v>104.97925311203318</v>
      </c>
      <c r="AN128" s="265" t="s">
        <v>380</v>
      </c>
    </row>
    <row r="129" spans="1:40" ht="44.25" customHeight="1">
      <c r="A129" s="268"/>
      <c r="B129" s="214" t="s">
        <v>381</v>
      </c>
      <c r="C129" s="269"/>
      <c r="D129" s="113">
        <v>2.07</v>
      </c>
      <c r="E129" s="113">
        <v>2.19</v>
      </c>
      <c r="F129" s="113">
        <v>2.19</v>
      </c>
      <c r="G129" s="269"/>
      <c r="H129" s="17">
        <v>2.19</v>
      </c>
      <c r="I129" s="17">
        <v>2.46</v>
      </c>
      <c r="J129" s="18">
        <f>I129/H129*100</f>
        <v>112.32876712328768</v>
      </c>
      <c r="K129" s="269"/>
      <c r="L129" s="17">
        <v>2.46</v>
      </c>
      <c r="M129" s="17">
        <v>2.56</v>
      </c>
      <c r="N129" s="18">
        <f>M129/L129*100</f>
        <v>104.06504065040652</v>
      </c>
      <c r="O129" s="269"/>
      <c r="P129" s="19">
        <v>2.56</v>
      </c>
      <c r="Q129" s="253">
        <v>2.76</v>
      </c>
      <c r="R129" s="20">
        <f>Q129/P129*100</f>
        <v>107.8125</v>
      </c>
      <c r="S129" s="263"/>
      <c r="T129" s="59">
        <v>2.76</v>
      </c>
      <c r="U129" s="59">
        <v>2.96</v>
      </c>
      <c r="V129" s="20">
        <f>U129/T129*100</f>
        <v>107.24637681159422</v>
      </c>
      <c r="W129" s="57"/>
      <c r="X129" s="57"/>
      <c r="Y129" s="33"/>
      <c r="Z129" s="57"/>
      <c r="AA129" s="57"/>
      <c r="AB129" s="33"/>
      <c r="AC129" s="264"/>
      <c r="AD129" s="34">
        <v>2.96</v>
      </c>
      <c r="AE129" s="88">
        <v>3.11</v>
      </c>
      <c r="AF129" s="33">
        <f>AE129/AD129*100</f>
        <v>105.06756756756756</v>
      </c>
      <c r="AG129" s="23">
        <v>3.27</v>
      </c>
      <c r="AH129" s="23">
        <v>3.37</v>
      </c>
      <c r="AI129" s="24">
        <f>AH129/AG129*100</f>
        <v>103.05810397553516</v>
      </c>
      <c r="AJ129" s="265"/>
      <c r="AK129" s="23">
        <v>3.37</v>
      </c>
      <c r="AL129" s="23">
        <v>3.54</v>
      </c>
      <c r="AM129" s="24">
        <f>AL129/AK129*100</f>
        <v>105.04451038575668</v>
      </c>
      <c r="AN129" s="265"/>
    </row>
    <row r="130" spans="1:40" s="12" customFormat="1" ht="17.25" customHeight="1">
      <c r="A130" s="128" t="s">
        <v>382</v>
      </c>
      <c r="B130" s="266" t="s">
        <v>383</v>
      </c>
      <c r="C130" s="266"/>
      <c r="D130" s="266"/>
      <c r="E130" s="266"/>
      <c r="F130" s="266"/>
      <c r="G130" s="266"/>
      <c r="H130" s="129"/>
      <c r="I130" s="129"/>
      <c r="J130" s="131"/>
      <c r="K130" s="131"/>
      <c r="L130" s="129"/>
      <c r="M130" s="129"/>
      <c r="N130" s="130"/>
      <c r="O130" s="131"/>
      <c r="P130" s="129"/>
      <c r="Q130" s="254"/>
      <c r="R130" s="130"/>
      <c r="S130" s="131"/>
      <c r="T130" s="254"/>
      <c r="U130" s="254"/>
      <c r="V130" s="130"/>
      <c r="W130" s="11"/>
      <c r="X130" s="11"/>
      <c r="Y130" s="130"/>
      <c r="Z130" s="11"/>
      <c r="AA130" s="11"/>
      <c r="AB130" s="130"/>
      <c r="AC130" s="11"/>
      <c r="AD130" s="11"/>
      <c r="AE130" s="11"/>
      <c r="AF130" s="130"/>
      <c r="AG130" s="11"/>
      <c r="AH130" s="11"/>
      <c r="AI130" s="11"/>
      <c r="AJ130" s="131"/>
      <c r="AK130" s="131"/>
      <c r="AL130" s="131"/>
      <c r="AM130" s="131"/>
      <c r="AN130" s="131"/>
    </row>
    <row r="131" spans="1:40" ht="144" customHeight="1">
      <c r="A131" s="29" t="s">
        <v>32</v>
      </c>
      <c r="B131" s="255" t="s">
        <v>384</v>
      </c>
      <c r="C131" s="29" t="s">
        <v>349</v>
      </c>
      <c r="D131" s="29">
        <v>3.94733</v>
      </c>
      <c r="E131" s="29">
        <v>4.53</v>
      </c>
      <c r="F131" s="29">
        <v>4.53</v>
      </c>
      <c r="G131" s="29" t="s">
        <v>385</v>
      </c>
      <c r="H131" s="28">
        <v>4.53</v>
      </c>
      <c r="I131" s="30">
        <v>5.21</v>
      </c>
      <c r="J131" s="256">
        <f>I131/H131*100</f>
        <v>115.0110375275938</v>
      </c>
      <c r="K131" s="29" t="s">
        <v>386</v>
      </c>
      <c r="L131" s="32">
        <v>5.21</v>
      </c>
      <c r="M131" s="61">
        <v>5.4</v>
      </c>
      <c r="N131" s="33">
        <f>M131/L131*100</f>
        <v>103.64683301343571</v>
      </c>
      <c r="O131" s="64" t="s">
        <v>387</v>
      </c>
      <c r="P131" s="61">
        <v>5.4</v>
      </c>
      <c r="Q131" s="61">
        <v>5.8</v>
      </c>
      <c r="R131" s="20">
        <f>Q131/P131*100</f>
        <v>107.40740740740739</v>
      </c>
      <c r="S131" s="263" t="s">
        <v>388</v>
      </c>
      <c r="T131" s="61">
        <v>5.8</v>
      </c>
      <c r="U131" s="61">
        <v>5.97</v>
      </c>
      <c r="V131" s="44">
        <f>U131/T131*100</f>
        <v>102.93103448275862</v>
      </c>
      <c r="W131" s="34">
        <v>5.92</v>
      </c>
      <c r="X131" s="57"/>
      <c r="Y131" s="33">
        <f>X131/W131*100</f>
        <v>0</v>
      </c>
      <c r="Z131" s="57"/>
      <c r="AA131" s="57"/>
      <c r="AB131" s="33"/>
      <c r="AC131" s="257" t="s">
        <v>389</v>
      </c>
      <c r="AD131" s="61">
        <v>5.97</v>
      </c>
      <c r="AE131" s="258" t="s">
        <v>390</v>
      </c>
      <c r="AF131" s="33" t="b">
        <f>AH7/AG7*100=7.83/5.97*100</f>
        <v>0</v>
      </c>
      <c r="AG131" s="258" t="s">
        <v>391</v>
      </c>
      <c r="AH131" s="258" t="s">
        <v>392</v>
      </c>
      <c r="AI131" s="33">
        <f>8.3/8.2*100</f>
        <v>101.21951219512198</v>
      </c>
      <c r="AJ131" s="65" t="s">
        <v>393</v>
      </c>
      <c r="AK131" s="258" t="s">
        <v>392</v>
      </c>
      <c r="AL131" s="259"/>
      <c r="AM131" s="260"/>
      <c r="AN131" s="65" t="s">
        <v>393</v>
      </c>
    </row>
    <row r="132" spans="1:40" ht="12.75" customHeight="1">
      <c r="A132" s="267"/>
      <c r="B132" s="267"/>
      <c r="C132" s="267"/>
      <c r="D132" s="267"/>
      <c r="E132" s="267"/>
      <c r="F132" s="267"/>
      <c r="G132" s="267"/>
      <c r="S132" s="263"/>
      <c r="AJ132" s="261"/>
      <c r="AK132" s="262"/>
      <c r="AL132" s="262"/>
      <c r="AM132" s="262"/>
      <c r="AN132" s="261"/>
    </row>
  </sheetData>
  <sheetProtection selectLockedCells="1" selectUnlockedCells="1"/>
  <mergeCells count="112">
    <mergeCell ref="B1:AN4"/>
    <mergeCell ref="A13:A15"/>
    <mergeCell ref="AJ14:AJ15"/>
    <mergeCell ref="AN14:AN15"/>
    <mergeCell ref="A16:A18"/>
    <mergeCell ref="AJ17:AJ18"/>
    <mergeCell ref="AN17:AN18"/>
    <mergeCell ref="A20:A22"/>
    <mergeCell ref="AC21:AC22"/>
    <mergeCell ref="AJ21:AJ22"/>
    <mergeCell ref="AN24:AN25"/>
    <mergeCell ref="A29:A32"/>
    <mergeCell ref="B29:B30"/>
    <mergeCell ref="AC29:AC31"/>
    <mergeCell ref="AJ30:AJ32"/>
    <mergeCell ref="A33:A35"/>
    <mergeCell ref="S34:S35"/>
    <mergeCell ref="AC34:AC35"/>
    <mergeCell ref="AJ34:AJ35"/>
    <mergeCell ref="AN34:AN35"/>
    <mergeCell ref="A37:A42"/>
    <mergeCell ref="G37:G40"/>
    <mergeCell ref="B50:G50"/>
    <mergeCell ref="A52:A55"/>
    <mergeCell ref="AC54:AC55"/>
    <mergeCell ref="AJ54:AJ58"/>
    <mergeCell ref="AN54:AN58"/>
    <mergeCell ref="A59:A61"/>
    <mergeCell ref="AC60:AC61"/>
    <mergeCell ref="AJ60:AJ61"/>
    <mergeCell ref="A62:A68"/>
    <mergeCell ref="AC64:AC65"/>
    <mergeCell ref="AJ64:AJ65"/>
    <mergeCell ref="AC67:AC68"/>
    <mergeCell ref="AJ67:AJ68"/>
    <mergeCell ref="A69:A70"/>
    <mergeCell ref="AJ70:AJ71"/>
    <mergeCell ref="A72:A74"/>
    <mergeCell ref="AC73:AC74"/>
    <mergeCell ref="AJ73:AJ74"/>
    <mergeCell ref="A76:A81"/>
    <mergeCell ref="AC77:AC78"/>
    <mergeCell ref="AJ77:AJ78"/>
    <mergeCell ref="AC80:AC81"/>
    <mergeCell ref="AJ80:AJ81"/>
    <mergeCell ref="AC84:AC85"/>
    <mergeCell ref="AJ84:AJ85"/>
    <mergeCell ref="AN84:AN85"/>
    <mergeCell ref="AC87:AC88"/>
    <mergeCell ref="AJ87:AJ88"/>
    <mergeCell ref="AN87:AN88"/>
    <mergeCell ref="AC90:AC91"/>
    <mergeCell ref="AJ90:AJ91"/>
    <mergeCell ref="AN90:AN91"/>
    <mergeCell ref="AC93:AC94"/>
    <mergeCell ref="AJ93:AJ94"/>
    <mergeCell ref="AN93:AN94"/>
    <mergeCell ref="A95:A97"/>
    <mergeCell ref="AC96:AC97"/>
    <mergeCell ref="AJ96:AJ97"/>
    <mergeCell ref="AN96:AN97"/>
    <mergeCell ref="A98:A99"/>
    <mergeCell ref="AJ99:AJ100"/>
    <mergeCell ref="AN99:AN100"/>
    <mergeCell ref="A101:A103"/>
    <mergeCell ref="AC102:AC103"/>
    <mergeCell ref="AJ102:AJ103"/>
    <mergeCell ref="AN102:AN103"/>
    <mergeCell ref="A104:A106"/>
    <mergeCell ref="AC105:AC106"/>
    <mergeCell ref="AJ105:AJ106"/>
    <mergeCell ref="AN105:AN106"/>
    <mergeCell ref="B107:G107"/>
    <mergeCell ref="A108:A110"/>
    <mergeCell ref="C109:C110"/>
    <mergeCell ref="K109:K110"/>
    <mergeCell ref="O109:O110"/>
    <mergeCell ref="AC109:AC110"/>
    <mergeCell ref="AJ109:AJ110"/>
    <mergeCell ref="AN109:AN110"/>
    <mergeCell ref="A111:A114"/>
    <mergeCell ref="C112:C114"/>
    <mergeCell ref="K112:K114"/>
    <mergeCell ref="O112:O114"/>
    <mergeCell ref="AJ112:AJ114"/>
    <mergeCell ref="AN112:AN114"/>
    <mergeCell ref="AO112:AO113"/>
    <mergeCell ref="A115:A116"/>
    <mergeCell ref="B117:G117"/>
    <mergeCell ref="A118:A122"/>
    <mergeCell ref="C119:C122"/>
    <mergeCell ref="K119:K122"/>
    <mergeCell ref="O119:O122"/>
    <mergeCell ref="C124:C125"/>
    <mergeCell ref="K124:K125"/>
    <mergeCell ref="O124:O125"/>
    <mergeCell ref="S124:S125"/>
    <mergeCell ref="AC124:AC125"/>
    <mergeCell ref="AJ124:AJ125"/>
    <mergeCell ref="B126:G126"/>
    <mergeCell ref="A127:A129"/>
    <mergeCell ref="G127:G129"/>
    <mergeCell ref="C128:C129"/>
    <mergeCell ref="K128:K129"/>
    <mergeCell ref="O128:O129"/>
    <mergeCell ref="S128:S129"/>
    <mergeCell ref="AC128:AC129"/>
    <mergeCell ref="AJ128:AJ129"/>
    <mergeCell ref="AN128:AN129"/>
    <mergeCell ref="B130:G130"/>
    <mergeCell ref="S131:S132"/>
    <mergeCell ref="A132:G132"/>
  </mergeCells>
  <printOptions/>
  <pageMargins left="0.7875" right="0.43333333333333335" top="0.43333333333333335" bottom="0.3541666666666667" header="0.5118055555555555" footer="0.5118055555555555"/>
  <pageSetup fitToHeight="9" fitToWidth="1" horizontalDpi="300" verticalDpi="300" orientation="portrait" paperSize="9" scale="66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Сахарова Светлана Владимировна</dc:creator>
  <cp:keywords/>
  <dc:description/>
  <cp:lastModifiedBy>Сергей Воеводин</cp:lastModifiedBy>
  <dcterms:created xsi:type="dcterms:W3CDTF">2019-12-30T07:08:15Z</dcterms:created>
  <dcterms:modified xsi:type="dcterms:W3CDTF">2020-04-15T12:54:51Z</dcterms:modified>
  <cp:category/>
  <cp:version/>
  <cp:contentType/>
  <cp:contentStatus/>
</cp:coreProperties>
</file>